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92832970A\Desktop\"/>
    </mc:Choice>
  </mc:AlternateContent>
  <bookViews>
    <workbookView xWindow="0" yWindow="2730" windowWidth="10215" windowHeight="9150" activeTab="2"/>
  </bookViews>
  <sheets>
    <sheet name="Phase 1" sheetId="1" r:id="rId1"/>
    <sheet name="Phase 2" sheetId="2" r:id="rId2"/>
    <sheet name="Phase 3" sheetId="3" r:id="rId3"/>
    <sheet name="Phase 4" sheetId="6" r:id="rId4"/>
    <sheet name="Phase 5" sheetId="7" r:id="rId5"/>
  </sheets>
  <definedNames>
    <definedName name="_xlnm.Print_Area" localSheetId="0">'Phase 1'!$A$1:$R$73</definedName>
    <definedName name="_xlnm.Print_Area" localSheetId="4">'Phase 5'!$A$1:$T$110</definedName>
  </definedNames>
  <calcPr calcId="152511"/>
</workbook>
</file>

<file path=xl/calcChain.xml><?xml version="1.0" encoding="utf-8"?>
<calcChain xmlns="http://schemas.openxmlformats.org/spreadsheetml/2006/main">
  <c r="R3" i="7" l="1"/>
  <c r="R24" i="7"/>
  <c r="T26" i="7"/>
  <c r="O61" i="7"/>
  <c r="E3" i="7" l="1"/>
  <c r="I3" i="7"/>
  <c r="L3" i="7"/>
  <c r="O3" i="7"/>
  <c r="F24" i="7"/>
  <c r="I24" i="7"/>
  <c r="L24" i="7"/>
  <c r="O24" i="7"/>
  <c r="J26" i="7"/>
  <c r="M26" i="7"/>
  <c r="P26" i="7"/>
  <c r="E45" i="7"/>
  <c r="I45" i="7"/>
  <c r="L45" i="7"/>
  <c r="O45" i="7"/>
  <c r="I58" i="7"/>
  <c r="L58" i="7"/>
  <c r="L61" i="7"/>
  <c r="G68" i="7"/>
  <c r="J68" i="7"/>
  <c r="M68" i="7"/>
  <c r="P68" i="7"/>
  <c r="E3" i="6"/>
  <c r="I3" i="6"/>
  <c r="L3" i="6"/>
  <c r="O3" i="6"/>
  <c r="R3" i="6"/>
  <c r="J4" i="6"/>
  <c r="M4" i="6"/>
  <c r="P4" i="6"/>
  <c r="T4" i="6"/>
  <c r="F24" i="6"/>
  <c r="I24" i="6"/>
  <c r="L24" i="6"/>
  <c r="O24" i="6"/>
  <c r="R24" i="6"/>
  <c r="E46" i="6"/>
  <c r="I46" i="6"/>
  <c r="L46" i="6"/>
  <c r="O46" i="6"/>
  <c r="R46" i="6"/>
  <c r="G47" i="6"/>
  <c r="J47" i="6"/>
  <c r="M47" i="6"/>
  <c r="P47" i="6"/>
  <c r="T47" i="6"/>
  <c r="I59" i="6"/>
  <c r="L59" i="6"/>
  <c r="O59" i="6"/>
  <c r="L62" i="6"/>
  <c r="O62" i="6"/>
  <c r="S62" i="6"/>
  <c r="E46" i="1" l="1"/>
  <c r="E51" i="2" l="1"/>
  <c r="E49" i="2"/>
  <c r="K53" i="3" l="1"/>
  <c r="J52" i="2"/>
  <c r="K49" i="1"/>
  <c r="R53" i="3"/>
  <c r="R50" i="3"/>
  <c r="N53" i="3"/>
  <c r="N50" i="3"/>
  <c r="K50" i="3"/>
  <c r="H50" i="3"/>
  <c r="S42" i="3"/>
  <c r="S4" i="3"/>
  <c r="S3" i="3"/>
  <c r="P49" i="2"/>
  <c r="M49" i="2"/>
  <c r="J49" i="2"/>
  <c r="G49" i="2"/>
  <c r="M52" i="2"/>
  <c r="Q49" i="1"/>
  <c r="Q46" i="1"/>
  <c r="N49" i="1"/>
  <c r="N46" i="1"/>
  <c r="H46" i="1"/>
  <c r="K46" i="1"/>
</calcChain>
</file>

<file path=xl/sharedStrings.xml><?xml version="1.0" encoding="utf-8"?>
<sst xmlns="http://schemas.openxmlformats.org/spreadsheetml/2006/main" count="1887" uniqueCount="424">
  <si>
    <t>4x6</t>
  </si>
  <si>
    <t>4x8</t>
  </si>
  <si>
    <t>2x6</t>
  </si>
  <si>
    <t>3x10</t>
  </si>
  <si>
    <t>DB Bench Press</t>
  </si>
  <si>
    <t>3x12</t>
  </si>
  <si>
    <t>3x6</t>
  </si>
  <si>
    <t>3x5</t>
  </si>
  <si>
    <t>2x10</t>
  </si>
  <si>
    <t>BB RDL</t>
  </si>
  <si>
    <t>2x5</t>
  </si>
  <si>
    <t>4x5</t>
  </si>
  <si>
    <t>3x8</t>
  </si>
  <si>
    <t>BB Front Squat</t>
  </si>
  <si>
    <t>DB Split Squat</t>
  </si>
  <si>
    <t>DB Overhead Press</t>
  </si>
  <si>
    <t>Front/Side Plank Combo</t>
  </si>
  <si>
    <t>3x15 sec</t>
  </si>
  <si>
    <t>3x20 sec</t>
  </si>
  <si>
    <t>3x25 sec</t>
  </si>
  <si>
    <t>3x30 sec</t>
  </si>
  <si>
    <t>1 Arm DB Row</t>
  </si>
  <si>
    <t>Weighted or unweighted chin ups</t>
  </si>
  <si>
    <t>Leg Curls or KB Swings</t>
  </si>
  <si>
    <t>DB Farmer's Walk</t>
  </si>
  <si>
    <t>3x50yds</t>
  </si>
  <si>
    <t>BB or Trap Bar Deadlift</t>
  </si>
  <si>
    <t>DB Floor Press</t>
  </si>
  <si>
    <t>DB Incline Press</t>
  </si>
  <si>
    <t>DB Chest Supported Row</t>
  </si>
  <si>
    <t>DB RDL</t>
  </si>
  <si>
    <t>Inverted Rows- Feet on floor</t>
  </si>
  <si>
    <t>Sit Ups</t>
  </si>
  <si>
    <t>3x20-30</t>
  </si>
  <si>
    <t>AFSOC PT TEST:</t>
  </si>
  <si>
    <t>MAX REP PULL UPS in 1 Min.</t>
  </si>
  <si>
    <t>MAX REP SIT UPS in 2 Min.</t>
  </si>
  <si>
    <t>MAX REP PUSH Ups in 2 Min.</t>
  </si>
  <si>
    <t>3 Mile Run</t>
  </si>
  <si>
    <t>1500m Swin</t>
  </si>
  <si>
    <t>1 Mile Time Trial</t>
  </si>
  <si>
    <t>Warm Up:</t>
  </si>
  <si>
    <t>MAIN SET:</t>
  </si>
  <si>
    <t>1) 300m kick, bottom arm out straight (no fins)</t>
  </si>
  <si>
    <t>2) 100m Freestyle, easy</t>
  </si>
  <si>
    <t>1) 4x50m Freestyle (no fins), 95% effort, 30 sec rest</t>
  </si>
  <si>
    <t>2) 1x500m Freestyle (fins), 70-80% effort, 2 min rest</t>
  </si>
  <si>
    <t>Cool Down:</t>
  </si>
  <si>
    <t>1) 200m Freestyle, Easy</t>
  </si>
  <si>
    <t>Total: 1300m</t>
  </si>
  <si>
    <t>Swimming</t>
  </si>
  <si>
    <t>Running</t>
  </si>
  <si>
    <t>1) 100m kick, bottom arm out straight (no fins)</t>
  </si>
  <si>
    <t>1) 2x500m Freestyle (no fins), 70-80% effort, 2min rest</t>
  </si>
  <si>
    <t>Total: 1400m</t>
  </si>
  <si>
    <t>1) 100m kick, bottom arm out straight (fins)</t>
  </si>
  <si>
    <t>2) 2x400m Freestyle (fins), 70-80% effort, 2 min rest</t>
  </si>
  <si>
    <t>1) 100m Freestyle, Easy</t>
  </si>
  <si>
    <t>1) 2x500m Freestyle (fins), 95% effort, 30sec rest</t>
  </si>
  <si>
    <t>Running Intervals</t>
  </si>
  <si>
    <t>6x800's</t>
  </si>
  <si>
    <t>Pace:</t>
  </si>
  <si>
    <t>Work:Rest=1:1</t>
  </si>
  <si>
    <t>4x800's</t>
  </si>
  <si>
    <t>4x400's</t>
  </si>
  <si>
    <t>2x800's</t>
  </si>
  <si>
    <t>8x400's</t>
  </si>
  <si>
    <t>2) 200m Freestyle, easy</t>
  </si>
  <si>
    <t>2) 2x500m Freestyle (No fins), 70-80% effort, 4 min rest</t>
  </si>
  <si>
    <t>Total: 1800m</t>
  </si>
  <si>
    <t>Total: 1900m</t>
  </si>
  <si>
    <t>1) 300m kick, bottom arm out straight (No fins)</t>
  </si>
  <si>
    <t>1) 6x50m Freestyle (fins), 95% effort, 30 sec rest</t>
  </si>
  <si>
    <t>2) 3x400m Freestyle (No fins), 70-80% effort, 4 min rest</t>
  </si>
  <si>
    <t>Total: 2200m</t>
  </si>
  <si>
    <t>2) 300m Freestyle, easy</t>
  </si>
  <si>
    <t>1) 4x50m Freestyle (fins), 95% effort, 30sec rest</t>
  </si>
  <si>
    <t>1) 4x50m Freestyle (fins), 95% effort, 30 sec rest</t>
  </si>
  <si>
    <t>Total: 2000m</t>
  </si>
  <si>
    <t>Long Slow Run</t>
  </si>
  <si>
    <t>25 Min Run</t>
  </si>
  <si>
    <t>Pace: 8min or faster</t>
  </si>
  <si>
    <t>Time:</t>
  </si>
  <si>
    <t>Enter your time in F14 cell</t>
  </si>
  <si>
    <t>BB Military Press</t>
  </si>
  <si>
    <t>2x8</t>
  </si>
  <si>
    <t>DB Forward Lunge</t>
  </si>
  <si>
    <t>Push ups</t>
  </si>
  <si>
    <t>2x12</t>
  </si>
  <si>
    <t>2x15 sec</t>
  </si>
  <si>
    <t>NA</t>
  </si>
  <si>
    <t>20sec on 40 sec off x4</t>
  </si>
  <si>
    <t>20sec on 40 sec off x5</t>
  </si>
  <si>
    <t>20sec on 40 sec off x6</t>
  </si>
  <si>
    <t>Enter your time in F15 cell</t>
  </si>
  <si>
    <t>Weighted Chins</t>
  </si>
  <si>
    <t>DB Farmer's Walks</t>
  </si>
  <si>
    <t>2x50yds</t>
  </si>
  <si>
    <t>3x3</t>
  </si>
  <si>
    <t>Situps</t>
  </si>
  <si>
    <t>25sec on 35 sec off x4</t>
  </si>
  <si>
    <t>Push Up</t>
  </si>
  <si>
    <t>20 sec on 40 sec off x4</t>
  </si>
  <si>
    <t>Inverted Rows Feet on Floor</t>
  </si>
  <si>
    <t>DB Suitcase Carry</t>
  </si>
  <si>
    <t>2x10-15</t>
  </si>
  <si>
    <t>3x10-15</t>
  </si>
  <si>
    <t>1.5 Mile Time Trial</t>
  </si>
  <si>
    <t>1) 4x100m Freestyle (no fins), 95% effort, 30 sec rest</t>
  </si>
  <si>
    <t>2) 1x600m Freestyle (fins), 70-80% effort, 2 min rest</t>
  </si>
  <si>
    <t>2) 1x500m Freestyle (fins), 70-80% effort, 2min rest</t>
  </si>
  <si>
    <t>1) 200m kick, bottom arm out straight (fins)</t>
  </si>
  <si>
    <t>1) 2x100m Freestyle (no fins), 95% effort, 30 sec rest</t>
  </si>
  <si>
    <t>2) 2x600m Freestyle (fins), 70-80% effort, 2 min rest</t>
  </si>
  <si>
    <t>Total: 2400m</t>
  </si>
  <si>
    <t>5x800's</t>
  </si>
  <si>
    <t>4x600's</t>
  </si>
  <si>
    <t>2x600's</t>
  </si>
  <si>
    <t>7x400's</t>
  </si>
  <si>
    <t>10x400's</t>
  </si>
  <si>
    <t>(Times Based off 3mile time)</t>
  </si>
  <si>
    <t>2) 1x600m Freestyle (fins), 70-80% effort, 4 min rest</t>
  </si>
  <si>
    <t>Total: 1100m</t>
  </si>
  <si>
    <t>1) 4x100m Freestyle (fins), 95% effort, 30 sec rest</t>
  </si>
  <si>
    <t>2) 1x600m Freestyle (No fins), 70-80% effort, 4 min rest</t>
  </si>
  <si>
    <t>1) 1x100m Freestyle (No fins), 95% effort, 30sec rest</t>
  </si>
  <si>
    <t>Total: 1000m</t>
  </si>
  <si>
    <t>(Times based off 3 mile time)</t>
  </si>
  <si>
    <t>Find 5 RM</t>
  </si>
  <si>
    <t>1RM=</t>
  </si>
  <si>
    <t>DB Walking Lunge</t>
  </si>
  <si>
    <t>3x35 sec</t>
  </si>
  <si>
    <t>3x40 sec</t>
  </si>
  <si>
    <t>Weighted Front Plank (elbows+toes)</t>
  </si>
  <si>
    <t>25sec on 35 sec off x4-5</t>
  </si>
  <si>
    <t>25sec on 35 sec off x5-6</t>
  </si>
  <si>
    <t>30sec on 30 sec off x4</t>
  </si>
  <si>
    <t>30sec on 30 sec off x5</t>
  </si>
  <si>
    <t>KB Swings</t>
  </si>
  <si>
    <t>2x15</t>
  </si>
  <si>
    <t>3x15</t>
  </si>
  <si>
    <t>3x20</t>
  </si>
  <si>
    <t>Weighted Side Plank (weight on hip)</t>
  </si>
  <si>
    <t>25 sec on 35 sec off x4</t>
  </si>
  <si>
    <t>Sit ups</t>
  </si>
  <si>
    <t>2 mile time trial</t>
  </si>
  <si>
    <t>1) 400m kick, bottom arm out straight (no fins)</t>
  </si>
  <si>
    <t>2) 400m Freestyle, easy</t>
  </si>
  <si>
    <t>2) 1x1000m Freestyle (fins), 70-80% effort, 2 min rest</t>
  </si>
  <si>
    <t>1) 200m kick, bottom arm out straight (no fins)</t>
  </si>
  <si>
    <t>1) 6x100m Freestyle (no fins), 95% effort, 30 sec rest</t>
  </si>
  <si>
    <t>2) 1x1000m Freestyle (fins), 70-80% effort, 2min rest</t>
  </si>
  <si>
    <t>Total: 2100m</t>
  </si>
  <si>
    <t>1) 3x100m Freestyle (fins), 95% effort, 30 sec rest</t>
  </si>
  <si>
    <t>Total: 1600m</t>
  </si>
  <si>
    <t>8x200's</t>
  </si>
  <si>
    <t>2x400's</t>
  </si>
  <si>
    <t>12x200's</t>
  </si>
  <si>
    <t>1) 6x100m Freestyle (fins), 95% effort, 30 sec rest</t>
  </si>
  <si>
    <t>2) 1x800m Freestyle (fins), 70-80% effort, 4 min rest</t>
  </si>
  <si>
    <t>Total: 1700m</t>
  </si>
  <si>
    <t>1) 4x100m Freestyle (fins), 95% effort, 30sec rest</t>
  </si>
  <si>
    <t>1) 400m kick, bottom arm out straight (No fins)</t>
  </si>
  <si>
    <t>2) 1x1000m Freestyle (fins), 70-80% effort, 4 min rest</t>
  </si>
  <si>
    <t>Total: 2600m</t>
  </si>
  <si>
    <t>1) 300m Freestyle, easy</t>
  </si>
  <si>
    <t>2) 2x1000m Freestyle (fins), 70-80% effort, 4 min rest</t>
  </si>
  <si>
    <t>Total: 2800m</t>
  </si>
  <si>
    <t>30 Min Run</t>
  </si>
  <si>
    <t>3-5x4</t>
  </si>
  <si>
    <t>3-5x3</t>
  </si>
  <si>
    <t>3-5x2</t>
  </si>
  <si>
    <t>Pull ups</t>
  </si>
  <si>
    <t>As few sets as possible</t>
  </si>
  <si>
    <t>DB Lateral Lunge</t>
  </si>
  <si>
    <t>Reverse Grip BB Bent Over Row</t>
  </si>
  <si>
    <t>BB Rollout</t>
  </si>
  <si>
    <t>Work Capacity Circuit</t>
  </si>
  <si>
    <t>20/20/20</t>
  </si>
  <si>
    <t>Pick 3 Cal/Cardio based exercises that involve a large amplitude of motion. You perform these 3 exercises in a row for 20-30 sec then 1:00 rest and repeat 2 more rounds. After the 3rd round you have a 6 min. active recovery before repeating the squence once more. Example Treadmill sprint 20 sec/Burpee 20 sec/Medball slam 20 sec-:60 sec rest, Treadmill sprint 20 sec/Burpee 20 sec/Medball slam 20 sec-:60 sec rest,Treadmill sprint 20 sec/Burpee 20 sec/Medball slam 20 sec-:60 sec rest, 6 min SLOW jog, repeat sequence 1 more time. Choose 3 exercises that are safe and simple</t>
  </si>
  <si>
    <t>Enter your pull ups in G19 cell</t>
  </si>
  <si>
    <t>Enter your time in G22 cell</t>
  </si>
  <si>
    <t>Push Ups</t>
  </si>
  <si>
    <t>X</t>
  </si>
  <si>
    <t>100 AFAP</t>
  </si>
  <si>
    <t>Pullups</t>
  </si>
  <si>
    <t>WK 15 1RM</t>
  </si>
  <si>
    <t>DB Rear Foot Elevated Split Squat</t>
  </si>
  <si>
    <t>DB Farmer's Walk or Suitcase Cary</t>
  </si>
  <si>
    <t>2x60yds</t>
  </si>
  <si>
    <t>3x60yds</t>
  </si>
  <si>
    <t>3x70yds</t>
  </si>
  <si>
    <t>3x80yds</t>
  </si>
  <si>
    <t>3x90yds</t>
  </si>
  <si>
    <t>80 AFAP</t>
  </si>
  <si>
    <t>110 AFAP</t>
  </si>
  <si>
    <t>2.5 Mile Time Trial</t>
  </si>
  <si>
    <t>1) 3x200m Freestyle (fins), 95% effort, 30 sec rest</t>
  </si>
  <si>
    <t>2) 2x500m Freestyle (fins), 70-80% effort, 2min rest</t>
  </si>
  <si>
    <t>1) 4x50m Freestyle (No fins), 95% effort, 30 sec rest</t>
  </si>
  <si>
    <t>2) 4x500m Freestyle (fins), 70-80% effort, 2 min rest</t>
  </si>
  <si>
    <t>6x400's</t>
  </si>
  <si>
    <t>Work:Rest=1:2</t>
  </si>
  <si>
    <t>Work:Rest=1:1.5</t>
  </si>
  <si>
    <t>1x400's</t>
  </si>
  <si>
    <t>10x200's</t>
  </si>
  <si>
    <t>Work:Rest=1:3</t>
  </si>
  <si>
    <t>1) 2x500m Freestyle (fins), 70-80% effort, 4 min rest</t>
  </si>
  <si>
    <t>Total: 1500m</t>
  </si>
  <si>
    <t>1) 3x100m Freestyle (fins), 95% effort, 30sec rest</t>
  </si>
  <si>
    <t>2) 3x500m Freestyle (fins), 70-80% effort, 4 min rest</t>
  </si>
  <si>
    <t>Total: 2500m</t>
  </si>
  <si>
    <t>35 Min Run</t>
  </si>
  <si>
    <t>3-5x1-2</t>
  </si>
  <si>
    <t>2 sets Max Reps 4 min rest inbetween</t>
  </si>
  <si>
    <t>3 sets Max Reps 4 min rest inbetween</t>
  </si>
  <si>
    <t>1 sets Max Reps 4 min rest inbetween</t>
  </si>
  <si>
    <t>3 Mile Time Trial</t>
  </si>
  <si>
    <t>25min Run @ 8min Pace or Faster</t>
  </si>
  <si>
    <t>4x200's</t>
  </si>
  <si>
    <t>Work:Rest=1:4</t>
  </si>
  <si>
    <t>Ruck</t>
  </si>
  <si>
    <t>9 miles 45-55lbs</t>
  </si>
  <si>
    <t>8.5 miles 45-55lbs</t>
  </si>
  <si>
    <t>10 miles 45-55lbs</t>
  </si>
  <si>
    <t>1) 2x200m Freestyle (no fins), 95% effort, 30 sec rest</t>
  </si>
  <si>
    <t>2) 2x700m Freestyle (fins), 70-80% effort, 2min rest</t>
  </si>
  <si>
    <t>1) 1x1800m Freestyle (no fins), 95% effort, 30 sec rest</t>
  </si>
  <si>
    <t>1) 400m kick, bottom arm out straight (fins)</t>
  </si>
  <si>
    <t>2) 1x700m Freestyle (No fins), 70-80% effort, 4 min rest</t>
  </si>
  <si>
    <t>1)1x2000m Freestyle (fins), 95% effort, 30 sec rest</t>
  </si>
  <si>
    <t>6.5 miles 40-50 lbs</t>
  </si>
  <si>
    <t>Ruck 7 miles 40-50lbs</t>
  </si>
  <si>
    <t>Ruck 7.5 miles 40-50lbs</t>
  </si>
  <si>
    <t>Ruck 8 miles 40-50lbs</t>
  </si>
  <si>
    <t>5 Miles 40lbs</t>
  </si>
  <si>
    <t>5.5 Miles 40lbs</t>
  </si>
  <si>
    <t>6 Miles 40lbs</t>
  </si>
  <si>
    <t>6.5 Miles 40lbs</t>
  </si>
  <si>
    <t>Off Day</t>
  </si>
  <si>
    <t>Total:1300m</t>
  </si>
  <si>
    <t>1) 1x1500m Freestyle (fins), 70-80% effort, 2 min rest</t>
  </si>
  <si>
    <t>Total: 2300m</t>
  </si>
  <si>
    <t>Total: 2700m</t>
  </si>
  <si>
    <t>Pick 3 Cal/Cardio based exercises that involve a large amplitude of motion. You perform these 3 exercises in a row for 20-30 sec then 1:00 rest and repeat 2 more rounds. After the 3rd round you have a 6 min. active recovery before repeating the squence once more. Example Treadmill sprint 20 sec/Burpee 20 sec/Medball slam 20 sec-:60 sec rest, Treadmill sprint 20 sec/Burpee 20 sec/Medball slam 20 sec-:60 sec rest,Treadmill sprint 20 sec/Burpee 20 sec/Medball slam 20 sec-:60 sec rest, 6 min SLOW jog, repeat sequence 1 more time. Choose 3 exercises that are safe and simple.</t>
  </si>
  <si>
    <t>WEEK 21</t>
  </si>
  <si>
    <t>WEEK 22</t>
  </si>
  <si>
    <t>WEEK 23</t>
  </si>
  <si>
    <t>WEEK 24</t>
  </si>
  <si>
    <t>WEEK 25</t>
  </si>
  <si>
    <t>WEEK 16</t>
  </si>
  <si>
    <t>WEEK 17</t>
  </si>
  <si>
    <t>WEEK 18</t>
  </si>
  <si>
    <t>WEEK 19</t>
  </si>
  <si>
    <t>WEEK 20</t>
  </si>
  <si>
    <t>MONDAY</t>
  </si>
  <si>
    <t>TUESDAY</t>
  </si>
  <si>
    <t>WEDNESDAY</t>
  </si>
  <si>
    <t>THURSDAY</t>
  </si>
  <si>
    <t>FRIDAY</t>
  </si>
  <si>
    <t>SATURDAY</t>
  </si>
  <si>
    <t>WEEK 11</t>
  </si>
  <si>
    <t>WEEK 12</t>
  </si>
  <si>
    <t>WEEK 13</t>
  </si>
  <si>
    <t>WEEK 15</t>
  </si>
  <si>
    <t>WEEK 14</t>
  </si>
  <si>
    <t>WEEK 6</t>
  </si>
  <si>
    <t>WEEK 7</t>
  </si>
  <si>
    <t>WEEK 8</t>
  </si>
  <si>
    <t>WEEK 9</t>
  </si>
  <si>
    <t>WEEK 10</t>
  </si>
  <si>
    <t>WEEK 1</t>
  </si>
  <si>
    <t>WEEK 2</t>
  </si>
  <si>
    <t>WEEK 3</t>
  </si>
  <si>
    <t>WEEK 4</t>
  </si>
  <si>
    <t>WEEK 5</t>
  </si>
  <si>
    <t>Submax Non Weight Bearing Cardio 30-45 Mins</t>
  </si>
  <si>
    <t>4-5x800's</t>
  </si>
  <si>
    <t>20 Min Run</t>
  </si>
  <si>
    <t>x10, x10, x8, x8</t>
  </si>
  <si>
    <t>x8, x8, x6, x6</t>
  </si>
  <si>
    <t>x6, x6, x5, x5</t>
  </si>
  <si>
    <t>2-3 sets x 30%-50% of Monday Reps</t>
  </si>
  <si>
    <t>Submax Non Weight Bearing Cardio 30-45 Min</t>
  </si>
  <si>
    <t xml:space="preserve">Pace: </t>
  </si>
  <si>
    <t>3x400's</t>
  </si>
  <si>
    <t>1) 1x100m Freestyle (no fins), 95% effort, 30 sec rest</t>
  </si>
  <si>
    <t>2) 1x300m Freestyle (fins), 70-80% effort, 2 min rest</t>
  </si>
  <si>
    <t>Total: 700m</t>
  </si>
  <si>
    <t>Submax  Non Weight Bearing Cardio 20-30 Min</t>
  </si>
  <si>
    <t>4.5 Miles 40lbs</t>
  </si>
  <si>
    <t>2) 1x400m Freestyle (fins), 70-80% effort, 4 min rest</t>
  </si>
  <si>
    <t>2-3 Sets of 30%-50% of Monday</t>
  </si>
  <si>
    <t>20-25 Min Run</t>
  </si>
  <si>
    <t>5 Miles 40-50lbs</t>
  </si>
  <si>
    <t>15min Run @ 8min Pace or Faster</t>
  </si>
  <si>
    <t>Submaximal Non Weight Bearing Cardio 30-45Min</t>
  </si>
  <si>
    <t>5-6 miles 45-55lbs</t>
  </si>
  <si>
    <t>Post-Training Nutrition</t>
  </si>
  <si>
    <t>Pre-Training Nutrition</t>
  </si>
  <si>
    <t>During-Training Nutrition</t>
  </si>
  <si>
    <t>Sips of water or sports drink as needed</t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</si>
  <si>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1 c cheerios + spoonful chopped nuts + 8oz low fat milk + banana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</si>
  <si>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2 eggs + cheese + 1 cup hasbrown/potatoes + 1 cup fresh fruit</t>
    </r>
  </si>
  <si>
    <t>Reference Performance Plate Nutrition Concept #6</t>
  </si>
  <si>
    <t>Sips of water or sports beverage as needed</t>
  </si>
  <si>
    <t>1500m Swim</t>
  </si>
  <si>
    <r>
      <rPr>
        <b/>
        <sz val="8"/>
        <color theme="1"/>
        <rFont val="Calibri"/>
        <family val="2"/>
        <scheme val="minor"/>
      </rPr>
      <t>250-300 Cal | 40g C | 10g P | 5g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Nature Valley granola bar + piece of fruit</t>
    </r>
  </si>
  <si>
    <r>
      <rPr>
        <b/>
        <sz val="8"/>
        <color theme="1"/>
        <rFont val="Calibri"/>
        <family val="2"/>
        <scheme val="minor"/>
      </rPr>
      <t>350-400 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2 eggs + cheese + 1 cup hasbrown/potatoes </t>
    </r>
  </si>
  <si>
    <r>
      <rPr>
        <b/>
        <sz val="8"/>
        <color theme="1"/>
        <rFont val="Calibri"/>
        <family val="2"/>
        <scheme val="minor"/>
      </rPr>
      <t>350-400Cal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12-16oz Low Fat Chocolate Milk + 1/4 cup almonds</t>
    </r>
  </si>
  <si>
    <r>
      <rPr>
        <b/>
        <sz val="8"/>
        <color theme="1"/>
        <rFont val="Calibri"/>
        <family val="2"/>
        <scheme val="minor"/>
      </rPr>
      <t>400-450 Cal | 70g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1 c cheerios + 2 tsp honey + spoonful chopped nuts + 8oz low fat milk + banana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</si>
  <si>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2 eggs + cheese + 1 cup hasbrown/potatoes + 1 cup fresh fruit + 1 piece of whole wheat toast</t>
    </r>
  </si>
  <si>
    <r>
      <t xml:space="preserve">450-500 Cal | 60g C | 30g P | 15g F | 34oz H2O                       </t>
    </r>
    <r>
      <rPr>
        <sz val="8"/>
        <color theme="1"/>
        <rFont val="Calibri"/>
        <family val="2"/>
        <scheme val="minor"/>
      </rPr>
      <t xml:space="preserve">4-6 slices deli turkey &amp; cheese with avocado, lettuce, tomato on spinach wrap + 1 cup grapes  </t>
    </r>
    <r>
      <rPr>
        <b/>
        <sz val="8"/>
        <color theme="1"/>
        <rFont val="Calibri"/>
        <family val="2"/>
        <scheme val="minor"/>
      </rPr>
      <t xml:space="preserve">              </t>
    </r>
  </si>
  <si>
    <r>
      <t xml:space="preserve">450-500 Cal | 60g C | 20g P | 15g F | 34oz H2O                       </t>
    </r>
    <r>
      <rPr>
        <sz val="8"/>
        <color theme="1"/>
        <rFont val="Calibri"/>
        <family val="2"/>
        <scheme val="minor"/>
      </rPr>
      <t>1 packet oatmeal + banana + 2 Tbsp peanut butter + handful almonds</t>
    </r>
  </si>
  <si>
    <r>
      <t xml:space="preserve">350-400 Cal | 60g C | 10g P | 10g F | 16oz H2O                                          </t>
    </r>
    <r>
      <rPr>
        <sz val="8"/>
        <color theme="1"/>
        <rFont val="Calibri"/>
        <family val="2"/>
        <scheme val="minor"/>
      </rPr>
      <t>1/2 cup Greek yogurt + 1/2 cup granola + blueberries</t>
    </r>
  </si>
  <si>
    <r>
      <t xml:space="preserve">350-400 Cal | 60g C | 10g P | 10g F | 16oz H2O                           </t>
    </r>
    <r>
      <rPr>
        <sz val="8"/>
        <color theme="1"/>
        <rFont val="Calibri"/>
        <family val="2"/>
        <scheme val="minor"/>
      </rPr>
      <t>2 packets oatmeal (flavored or add honey) + small handful peanuts/walnuts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</si>
  <si>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</t>
    </r>
    <r>
      <rPr>
        <sz val="8"/>
        <color theme="1"/>
        <rFont val="Calibri"/>
        <family val="2"/>
        <scheme val="minor"/>
      </rPr>
      <t xml:space="preserve">                                         1/2 cup Greek yogurt + 1/2 cup granola + blueberries</t>
    </r>
  </si>
  <si>
    <r>
      <rPr>
        <b/>
        <sz val="8"/>
        <color theme="1"/>
        <rFont val="Calibri"/>
        <family val="2"/>
        <scheme val="minor"/>
      </rPr>
      <t xml:space="preserve">450-500 Cal | 60g C | 30g P | 15g F | 34oz H2O                </t>
    </r>
    <r>
      <rPr>
        <sz val="8"/>
        <color theme="1"/>
        <rFont val="Calibri"/>
        <family val="2"/>
        <scheme val="minor"/>
      </rPr>
      <t xml:space="preserve">3 egg omelette + cheese + 2 pieces whole grain toast + 1 cup fresh fruit     </t>
    </r>
    <r>
      <rPr>
        <b/>
        <sz val="8"/>
        <color theme="1"/>
        <rFont val="Calibri"/>
        <family val="2"/>
        <scheme val="minor"/>
      </rPr>
      <t xml:space="preserve">        </t>
    </r>
    <r>
      <rPr>
        <sz val="8"/>
        <color theme="1"/>
        <rFont val="Calibri"/>
        <family val="2"/>
        <scheme val="minor"/>
      </rPr>
      <t xml:space="preserve">              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</si>
  <si>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 </t>
    </r>
    <r>
      <rPr>
        <sz val="8"/>
        <color theme="1"/>
        <rFont val="Calibri"/>
        <family val="2"/>
        <scheme val="minor"/>
      </rPr>
      <t xml:space="preserve">                                       1/2 cup Greek yogurt + 1/2 cup granola + blueberries</t>
    </r>
  </si>
  <si>
    <r>
      <t xml:space="preserve">450-500 Cal | 60g C | 30g P | 15g F | 34oz H2O                       </t>
    </r>
    <r>
      <rPr>
        <sz val="8"/>
        <color theme="1"/>
        <rFont val="Calibri"/>
        <family val="2"/>
        <scheme val="minor"/>
      </rPr>
      <t>4-6 slices deli turkey &amp; cheese with avocado, lettuce, tomato on spinach wrap + 1 cup grapes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</si>
  <si>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</t>
    </r>
    <r>
      <rPr>
        <sz val="8"/>
        <color theme="1"/>
        <rFont val="Calibri"/>
        <family val="2"/>
        <scheme val="minor"/>
      </rPr>
      <t xml:space="preserve">                                        1/2 cup Greek yogurt + 1/2 cup granola + blueberries</t>
    </r>
  </si>
  <si>
    <t>Post- Training Nutrition</t>
  </si>
  <si>
    <r>
      <rPr>
        <b/>
        <sz val="8"/>
        <color theme="1"/>
        <rFont val="Calibri"/>
        <family val="2"/>
        <scheme val="minor"/>
      </rPr>
      <t>350-400 Cal | 60g C | 10g P | 10g F | 16oz H2O</t>
    </r>
    <r>
      <rPr>
        <sz val="8"/>
        <color theme="1"/>
        <rFont val="Calibri"/>
        <family val="2"/>
        <scheme val="minor"/>
      </rPr>
      <t xml:space="preserve">                                          Clif Bar + Banana</t>
    </r>
  </si>
  <si>
    <t>Pre- Training Nutrition</t>
  </si>
  <si>
    <r>
      <rPr>
        <b/>
        <sz val="8"/>
        <color theme="1"/>
        <rFont val="Calibri"/>
        <family val="2"/>
        <scheme val="minor"/>
      </rPr>
      <t xml:space="preserve">350-400 Cal | 60g C | 10g P | 10g F | 16oz H2O  </t>
    </r>
    <r>
      <rPr>
        <sz val="8"/>
        <color theme="1"/>
        <rFont val="Calibri"/>
        <family val="2"/>
        <scheme val="minor"/>
      </rPr>
      <t xml:space="preserve">                         2 packets oatmeal+ small handful cashews</t>
    </r>
  </si>
  <si>
    <r>
      <rPr>
        <b/>
        <sz val="8"/>
        <color theme="1"/>
        <rFont val="Calibri"/>
        <family val="2"/>
        <scheme val="minor"/>
      </rPr>
      <t xml:space="preserve">450-500 Cal | 60g C | 25g P | 15g F | 34oz H2O   </t>
    </r>
    <r>
      <rPr>
        <sz val="8"/>
        <color theme="1"/>
        <rFont val="Calibri"/>
        <family val="2"/>
        <scheme val="minor"/>
      </rPr>
      <t xml:space="preserve">             2 flour tortillas + black beans + 2 eggs + shredded cheese + salsa                              </t>
    </r>
  </si>
  <si>
    <r>
      <rPr>
        <b/>
        <sz val="8"/>
        <color theme="1"/>
        <rFont val="Calibri"/>
        <family val="2"/>
        <scheme val="minor"/>
      </rPr>
      <t xml:space="preserve">450-500 Cal | 60g C | 20g P | 15g F | 34oz H2O   </t>
    </r>
    <r>
      <rPr>
        <sz val="8"/>
        <color theme="1"/>
        <rFont val="Calibri"/>
        <family val="2"/>
        <scheme val="minor"/>
      </rPr>
      <t xml:space="preserve">                                     16oz Tart Cherry Juice + Protein Powder</t>
    </r>
  </si>
  <si>
    <r>
      <rPr>
        <b/>
        <sz val="8"/>
        <color theme="1"/>
        <rFont val="Calibri"/>
        <family val="2"/>
        <scheme val="minor"/>
      </rPr>
      <t xml:space="preserve">450-500 Cal | 60g C | 20g P | 15g F | 34oz H2O   </t>
    </r>
    <r>
      <rPr>
        <sz val="8"/>
        <color theme="1"/>
        <rFont val="Calibri"/>
        <family val="2"/>
        <scheme val="minor"/>
      </rPr>
      <t xml:space="preserve">             2 flour tortillas + black beans + 2 eggs + shredded cheese + salsa                              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</si>
  <si>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2 eggs + cheese + 1 cup hashbrown/potatoes + 1 cup fresh fruit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</si>
  <si>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2 frozen waffles + 1 Tbsp peanut butter + jelly/honey/syrup + yogurt Container 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</si>
  <si>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1 cup cheerios + spoonful chopped nuts + 8oz low fat milk + banana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</si>
  <si>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Clif Bar + 4-8oz orange juice</t>
    </r>
  </si>
  <si>
    <r>
      <rPr>
        <b/>
        <sz val="8"/>
        <color theme="1"/>
        <rFont val="Calibri"/>
        <family val="2"/>
        <scheme val="minor"/>
      </rPr>
      <t>450-500 Cal | 80g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2 frozen waffles + 1 Tbsp peanut butter + jelly/honey/syrup + yogurt Container  + medium banana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</si>
  <si>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+ 12oz low fat chocolate milk + 1 oatmeal packet</t>
    </r>
  </si>
  <si>
    <r>
      <rPr>
        <b/>
        <sz val="8"/>
        <color theme="1"/>
        <rFont val="Calibri"/>
        <family val="2"/>
        <scheme val="minor"/>
      </rPr>
      <t>350-400Cal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12-16oz low fat chocolate milk + 1/4 cup almonds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</si>
  <si>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low fat chocolate milk</t>
    </r>
  </si>
  <si>
    <r>
      <rPr>
        <b/>
        <sz val="8"/>
        <color theme="1"/>
        <rFont val="Calibri"/>
        <family val="2"/>
        <scheme val="minor"/>
      </rPr>
      <t>350-400 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Greek yogurt + 1 packet oatmeal + handful almonds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</si>
  <si>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PB&amp;J sandwich + Greek yogurt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</si>
  <si>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PB&amp;J sandwich + Greek yogurt + 1/4 cup granola</t>
    </r>
  </si>
  <si>
    <r>
      <rPr>
        <b/>
        <sz val="8"/>
        <color theme="1"/>
        <rFont val="Calibri"/>
        <family val="2"/>
        <scheme val="minor"/>
      </rPr>
      <t>350-400 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2 eggs + cheese + 1 cup hashbrown/potatoes </t>
    </r>
  </si>
  <si>
    <r>
      <rPr>
        <b/>
        <sz val="8"/>
        <color theme="1"/>
        <rFont val="Calibri"/>
        <family val="2"/>
        <scheme val="minor"/>
      </rPr>
      <t>400-450 Cal | 70g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Clif Bar + 8-12oz orange juice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</si>
  <si>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 low fat chocolate milk</t>
    </r>
  </si>
  <si>
    <r>
      <rPr>
        <b/>
        <sz val="8"/>
        <color theme="1"/>
        <rFont val="Calibri"/>
        <family val="2"/>
        <scheme val="minor"/>
      </rPr>
      <t>350-400Cal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12-16oz  low fat chocolate milk + 1/4 cup almonds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</si>
  <si>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+ 12oz  low fat chocolate milk + 1 oatmeal packet</t>
    </r>
  </si>
  <si>
    <r>
      <rPr>
        <b/>
        <sz val="8"/>
        <color theme="1"/>
        <rFont val="Calibri"/>
        <family val="2"/>
        <scheme val="minor"/>
      </rPr>
      <t>450-500 Cal | 80g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2 frozen waffles + 1 Tbsp peanut butter + jelly/honey/syrup + yogurt Container + medium banana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</si>
  <si>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2 frozen waffles + 1 Tbsp peanut butter + jelly/honey/syrup + yogurt container </t>
    </r>
  </si>
  <si>
    <r>
      <rPr>
        <b/>
        <sz val="8"/>
        <color theme="1"/>
        <rFont val="Calibri"/>
        <family val="2"/>
        <scheme val="minor"/>
      </rPr>
      <t xml:space="preserve">100-200 Cal | 30g C | 20oz H2O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20oz Sports Beverage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</si>
  <si>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low fat chocolate milk + apple</t>
    </r>
  </si>
  <si>
    <r>
      <rPr>
        <b/>
        <sz val="8"/>
        <color theme="1"/>
        <rFont val="Calibri"/>
        <family val="2"/>
        <scheme val="minor"/>
      </rPr>
      <t xml:space="preserve">550-600 Cal | 80g C | 25g P | 15g F | 34oz H2O </t>
    </r>
    <r>
      <rPr>
        <sz val="8"/>
        <color theme="1"/>
        <rFont val="Calibri"/>
        <family val="2"/>
        <scheme val="minor"/>
      </rPr>
      <t xml:space="preserve">                                       PB&amp;J sandwich + Greek yogurt + fresh berries/nuts on top</t>
    </r>
  </si>
  <si>
    <r>
      <rPr>
        <b/>
        <sz val="8"/>
        <color theme="1"/>
        <rFont val="Calibri"/>
        <family val="2"/>
        <scheme val="minor"/>
      </rPr>
      <t xml:space="preserve">550-600 Cal | 80g C | 25g P | 15g F | 34oz H2O </t>
    </r>
    <r>
      <rPr>
        <sz val="8"/>
        <color theme="1"/>
        <rFont val="Calibri"/>
        <family val="2"/>
        <scheme val="minor"/>
      </rPr>
      <t xml:space="preserve">                                      3 eggs + cheese + 1 cup hashbrown/potatoes + 1 cup fresh fruit + 8oz orange juice</t>
    </r>
  </si>
  <si>
    <r>
      <rPr>
        <b/>
        <sz val="8"/>
        <color theme="1"/>
        <rFont val="Calibri"/>
        <family val="2"/>
        <scheme val="minor"/>
      </rPr>
      <t>120 Cal | 30g C | 20oz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1 packet of sports chews/gel</t>
    </r>
  </si>
  <si>
    <r>
      <rPr>
        <b/>
        <sz val="8"/>
        <color theme="1"/>
        <rFont val="Calibri"/>
        <family val="2"/>
        <scheme val="minor"/>
      </rPr>
      <t>250-300 Cal | 40g C | 10g P | 5g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1 cup cheerios + 8oz low fat milk + banana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</si>
  <si>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PBJ sandwich + Greek yogurt</t>
    </r>
  </si>
  <si>
    <r>
      <rPr>
        <b/>
        <sz val="8"/>
        <color theme="1"/>
        <rFont val="Calibri"/>
        <family val="2"/>
        <scheme val="minor"/>
      </rPr>
      <t>350-400 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2 eggs + cheese + 1 cup hashbrown/ potatoes </t>
    </r>
  </si>
  <si>
    <r>
      <rPr>
        <b/>
        <sz val="8"/>
        <color theme="1"/>
        <rFont val="Calibri"/>
        <family val="2"/>
        <scheme val="minor"/>
      </rPr>
      <t>100-200 Cal | 30g C | 20oz H2O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20oz Sports Beverage</t>
    </r>
  </si>
  <si>
    <r>
      <rPr>
        <b/>
        <sz val="8"/>
        <color theme="1"/>
        <rFont val="Calibri"/>
        <family val="2"/>
        <scheme val="minor"/>
      </rPr>
      <t>350-400Cal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12-16oz Low fat chocolate milk + 1/4 cup almonds</t>
    </r>
  </si>
  <si>
    <r>
      <rPr>
        <b/>
        <sz val="8"/>
        <color theme="1"/>
        <rFont val="Calibri"/>
        <family val="2"/>
        <scheme val="minor"/>
      </rPr>
      <t>350-400Cal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                   12-16oz Low fat chocolate milk + 1/4 cup almonds</t>
    </r>
  </si>
  <si>
    <r>
      <rPr>
        <b/>
        <sz val="8"/>
        <color theme="1"/>
        <rFont val="Calibri"/>
        <family val="2"/>
        <scheme val="minor"/>
      </rPr>
      <t>450-500 Cal | 80g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1.5 cups cheerios + spoonful chopped nuts + 8oz low fat milk + banana</t>
    </r>
  </si>
  <si>
    <r>
      <rPr>
        <b/>
        <sz val="8"/>
        <color theme="1"/>
        <rFont val="Calibri"/>
        <family val="2"/>
        <scheme val="minor"/>
      </rPr>
      <t xml:space="preserve">550-600 Cal | 80g C | 25g P | 15g F | 34oz H2O </t>
    </r>
    <r>
      <rPr>
        <sz val="8"/>
        <color theme="1"/>
        <rFont val="Calibri"/>
        <family val="2"/>
        <scheme val="minor"/>
      </rPr>
      <t xml:space="preserve">                                                   2 eggs + cheese + 1 cup hashbrown/potatoes + 1 cup fresh fruit + 1 piece of whole wheat toast</t>
    </r>
  </si>
  <si>
    <r>
      <rPr>
        <b/>
        <sz val="8"/>
        <color theme="1"/>
        <rFont val="Calibri"/>
        <family val="2"/>
        <scheme val="minor"/>
      </rPr>
      <t xml:space="preserve">100-200 Cal | 30g C | 20oz H2O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@ Mile 3: 20oz Sports Beverage or 1 Sports Gel/Chew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</si>
  <si>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2 pieces whole wheat toast + 2 eggs + spinach + 8oz orange juice</t>
    </r>
  </si>
  <si>
    <r>
      <t xml:space="preserve">350-400 Cal | 60g C | 10g P | 10g F | 16oz H2O                                          </t>
    </r>
    <r>
      <rPr>
        <sz val="8"/>
        <color theme="1"/>
        <rFont val="Calibri"/>
        <family val="2"/>
        <scheme val="minor"/>
      </rPr>
      <t>2 pieces whole wheat toast + 2 eggs + spinach + 8oz orange</t>
    </r>
  </si>
  <si>
    <r>
      <rPr>
        <b/>
        <sz val="8"/>
        <color theme="1"/>
        <rFont val="Calibri"/>
        <family val="2"/>
        <scheme val="minor"/>
      </rPr>
      <t>450-500 Cal | 60g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low fat milk</t>
    </r>
  </si>
  <si>
    <r>
      <t xml:space="preserve">450-500 Cal | 60g C | 30g P | 15g F | 34oz H2O                       </t>
    </r>
    <r>
      <rPr>
        <sz val="8"/>
        <color theme="1"/>
        <rFont val="Calibri"/>
        <family val="2"/>
        <scheme val="minor"/>
      </rPr>
      <t>Bolthouse Farms 100% Smoothie + 1 scoop protein</t>
    </r>
  </si>
  <si>
    <r>
      <t xml:space="preserve">350-400 Cal | 60g C | 10g P | 10g F | 16oz H2O                                          </t>
    </r>
    <r>
      <rPr>
        <sz val="8"/>
        <color theme="1"/>
        <rFont val="Calibri"/>
        <family val="2"/>
        <scheme val="minor"/>
      </rPr>
      <t>2 pieces whole wheat toast + 2 eggs + spinach + 8oz orange juice</t>
    </r>
  </si>
  <si>
    <r>
      <rPr>
        <b/>
        <sz val="8"/>
        <color theme="1"/>
        <rFont val="Calibri"/>
        <family val="2"/>
        <scheme val="minor"/>
      </rPr>
      <t>450-500 Cal | 40g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Banana + whey protein shake (1 scoop) made with milk</t>
    </r>
  </si>
  <si>
    <r>
      <rPr>
        <b/>
        <sz val="8"/>
        <color theme="1"/>
        <rFont val="Calibri"/>
        <family val="2"/>
        <scheme val="minor"/>
      </rPr>
      <t xml:space="preserve">450-500 Cal | 60g C | 25g P | 15g F | 34oz H2O  </t>
    </r>
    <r>
      <rPr>
        <sz val="8"/>
        <color theme="1"/>
        <rFont val="Calibri"/>
        <family val="2"/>
        <scheme val="minor"/>
      </rPr>
      <t xml:space="preserve">                                      1/2 cup trail mix (mixed nuts &amp; dried fruit) + 12-16oz low fat chocolate milk</t>
    </r>
  </si>
  <si>
    <r>
      <t xml:space="preserve">550-600 Cal | 80g C | 30g P | 15g F | 34oz H2O                                 </t>
    </r>
    <r>
      <rPr>
        <sz val="8"/>
        <color theme="1"/>
        <rFont val="Calibri"/>
        <family val="2"/>
        <scheme val="minor"/>
      </rPr>
      <t>Apple + 2x breakfast sandwiches: English muffin + egg + 1-2 slices deli ham/turkey + slice of cheese</t>
    </r>
  </si>
  <si>
    <r>
      <rPr>
        <b/>
        <sz val="8"/>
        <color theme="1"/>
        <rFont val="Calibri"/>
        <family val="2"/>
        <scheme val="minor"/>
      </rPr>
      <t xml:space="preserve">450-500 Cal | 60g C | 25g P | 15g F | 34oz H2O   </t>
    </r>
    <r>
      <rPr>
        <sz val="8"/>
        <color theme="1"/>
        <rFont val="Calibri"/>
        <family val="2"/>
        <scheme val="minor"/>
      </rPr>
      <t xml:space="preserve">                                     1/2 cup trail mix (mixed nuts &amp; dried fruit) + 12-16oz low fat milk</t>
    </r>
  </si>
  <si>
    <r>
      <t xml:space="preserve">450-500 Cal | 60g C | 30g P | 15g F | 34oz H2O                       </t>
    </r>
    <r>
      <rPr>
        <sz val="8"/>
        <color theme="1"/>
        <rFont val="Calibri"/>
        <family val="2"/>
        <scheme val="minor"/>
      </rPr>
      <t>Homemade smoothie: 1 cup frozen fruit + banana + milk + 1 scoop protein powder + 2 Tsp. flaxseed</t>
    </r>
  </si>
  <si>
    <r>
      <rPr>
        <b/>
        <sz val="8"/>
        <color theme="1"/>
        <rFont val="Calibri"/>
        <family val="2"/>
        <scheme val="minor"/>
      </rPr>
      <t>450-500 Cal | 60g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low fat chocolate milk</t>
    </r>
  </si>
  <si>
    <r>
      <rPr>
        <b/>
        <sz val="8"/>
        <color theme="1"/>
        <rFont val="Calibri"/>
        <family val="2"/>
        <scheme val="minor"/>
      </rPr>
      <t>450-500 Cal | 60g C | 25g P | 15g F | 34oz H2O</t>
    </r>
    <r>
      <rPr>
        <sz val="8"/>
        <color theme="1"/>
        <rFont val="Calibri"/>
        <family val="2"/>
        <scheme val="minor"/>
      </rPr>
      <t xml:space="preserve">                                        1/2 cup trail mix (mixed nuts &amp; dried fruit) + 12-16oz low fat chocolate milk</t>
    </r>
  </si>
  <si>
    <r>
      <rPr>
        <b/>
        <sz val="8"/>
        <color theme="1"/>
        <rFont val="Calibri"/>
        <family val="2"/>
        <scheme val="minor"/>
      </rPr>
      <t xml:space="preserve">550-600 Cal | 80g C | 30g P | 15g F | 34oz H2O </t>
    </r>
    <r>
      <rPr>
        <sz val="8"/>
        <color theme="1"/>
        <rFont val="Calibri"/>
        <family val="2"/>
        <scheme val="minor"/>
      </rPr>
      <t xml:space="preserve">                                Apple + 2x breakfast sandwiches : English muffin + egg + 1-2 slices deli ham/turkey + slice of cheese</t>
    </r>
  </si>
  <si>
    <r>
      <rPr>
        <b/>
        <sz val="8"/>
        <color theme="1"/>
        <rFont val="Calibri"/>
        <family val="2"/>
        <scheme val="minor"/>
      </rPr>
      <t>350-400 Cal | 60g C | 10g P | 10g F | 16oz H2O</t>
    </r>
    <r>
      <rPr>
        <sz val="8"/>
        <color theme="1"/>
        <rFont val="Calibri"/>
        <family val="2"/>
        <scheme val="minor"/>
      </rPr>
      <t xml:space="preserve">                                          1 cup cheerios + spoonful chopped nuts + 8oz low fat milk + banana</t>
    </r>
  </si>
  <si>
    <r>
      <t xml:space="preserve">350-400 Cal | 60g C | 10g P | 10g F | 16oz H2O                                          </t>
    </r>
    <r>
      <rPr>
        <sz val="8"/>
        <color theme="1"/>
        <rFont val="Calibri"/>
        <family val="2"/>
        <scheme val="minor"/>
      </rPr>
      <t>1 cup cheerios + spoonful chopped nuts + 8oz low fat milk + banana</t>
    </r>
  </si>
  <si>
    <r>
      <rPr>
        <b/>
        <sz val="8"/>
        <color theme="1"/>
        <rFont val="Calibri"/>
        <family val="2"/>
        <scheme val="minor"/>
      </rPr>
      <t>100-200 Cal | 30g C | 20oz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@Mile 3:  1 Packet sports chews or gel</t>
    </r>
  </si>
  <si>
    <r>
      <rPr>
        <b/>
        <sz val="8"/>
        <color theme="1"/>
        <rFont val="Calibri"/>
        <family val="2"/>
        <scheme val="minor"/>
      </rPr>
      <t>200-240 Cal | 60g C | 32oz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@Mile 3 &amp; 6:  1 Packet sports chews or gel</t>
    </r>
  </si>
  <si>
    <r>
      <rPr>
        <b/>
        <sz val="8"/>
        <color theme="1"/>
        <rFont val="Calibri"/>
        <family val="2"/>
        <scheme val="minor"/>
      </rPr>
      <t>200-240 Cal | 60g C | 32oz H2O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@Mile 3 &amp; 6:  1 Packet sports chews or gel</t>
    </r>
  </si>
  <si>
    <r>
      <t xml:space="preserve">550-600 Cal | 80g C | 30g P | 15g F | 34oz H2O                                 </t>
    </r>
    <r>
      <rPr>
        <sz val="8"/>
        <color theme="1"/>
        <rFont val="Calibri"/>
        <family val="2"/>
        <scheme val="minor"/>
      </rPr>
      <t>Apple + 2x breakfast sandwiches : English muffin + egg + 1-2 slices deli ham/turkey + slice of cheese</t>
    </r>
  </si>
  <si>
    <t>550-600 Cal | 80g C | 30g P | 15g F | 34oz H2O                                 Apple + 2x breakfast sandwiches : English muffin + egg + 1-2 slices deli ham/turkey + slice of cheese</t>
  </si>
  <si>
    <r>
      <rPr>
        <b/>
        <sz val="8"/>
        <color theme="1"/>
        <rFont val="Calibri"/>
        <family val="2"/>
        <scheme val="minor"/>
      </rPr>
      <t xml:space="preserve">600-700 Cal | 100g C | 30g P | 15g F | 34oz H2O  </t>
    </r>
    <r>
      <rPr>
        <sz val="8"/>
        <color theme="1"/>
        <rFont val="Calibri"/>
        <family val="2"/>
        <scheme val="minor"/>
      </rPr>
      <t xml:space="preserve">                               Smoothie: 1 cup frozen berries + banana + 8oz Tart Cherry Juice + 2Tbsp peanut butter + 1 scoop protein powder + 2 Tsp. flaxseed + 2 Tsp. honey</t>
    </r>
  </si>
  <si>
    <t>600-700 Cal | 100g C | 30g P | 15g F | 34oz H2O                                 Smoothie: 1 cup frozen berries + banana + 8oz Tart Cherry Juice + 2Tbsp peanut butter + 1 scoop protein powder + 2 Tsp. flaxseed + 2 Tsp. honey</t>
  </si>
  <si>
    <r>
      <rPr>
        <b/>
        <sz val="8"/>
        <color theme="1"/>
        <rFont val="Calibri"/>
        <family val="2"/>
        <scheme val="minor"/>
      </rPr>
      <t xml:space="preserve">350-400 Cal | 60g C | 10g P | 10g F | 16oz H2O  </t>
    </r>
    <r>
      <rPr>
        <sz val="8"/>
        <color theme="1"/>
        <rFont val="Calibri"/>
        <family val="2"/>
        <scheme val="minor"/>
      </rPr>
      <t xml:space="preserve">                                        2 pieces whole wheat toast + 2 eggs + tomato + 8oz orange juice</t>
    </r>
  </si>
  <si>
    <r>
      <rPr>
        <b/>
        <sz val="8"/>
        <color theme="1"/>
        <rFont val="Calibri"/>
        <family val="2"/>
        <scheme val="minor"/>
      </rPr>
      <t xml:space="preserve">450-500 Cal | 60g C | 20g P | 15g F | 34oz H2O   </t>
    </r>
    <r>
      <rPr>
        <sz val="8"/>
        <color theme="1"/>
        <rFont val="Calibri"/>
        <family val="2"/>
        <scheme val="minor"/>
      </rPr>
      <t xml:space="preserve">                                     1/2 cup cashews + apple + 20oz milk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</si>
  <si>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</t>
    </r>
    <r>
      <rPr>
        <sz val="8"/>
        <color theme="1"/>
        <rFont val="Calibri"/>
        <family val="2"/>
        <scheme val="minor"/>
      </rPr>
      <t xml:space="preserve">                                        Clif Bar + banana</t>
    </r>
  </si>
  <si>
    <r>
      <rPr>
        <b/>
        <sz val="8"/>
        <color theme="1"/>
        <rFont val="Calibri"/>
        <family val="2"/>
        <scheme val="minor"/>
      </rPr>
      <t>550-600 Cal | 80g C | 25g P | 15g F | 34oz H2O</t>
    </r>
    <r>
      <rPr>
        <sz val="8"/>
        <color theme="1"/>
        <rFont val="Calibri"/>
        <family val="2"/>
        <scheme val="minor"/>
      </rPr>
      <t xml:space="preserve">                                   Egg &amp; chesse sandwich on whole wheat toast + hashbrown potatoes + orange juice</t>
    </r>
  </si>
  <si>
    <r>
      <rPr>
        <b/>
        <sz val="8"/>
        <color theme="1"/>
        <rFont val="Calibri"/>
        <family val="2"/>
        <scheme val="minor"/>
      </rPr>
      <t>450-500 Cal | 60g C | 20g P | 15g F | 34oz H2O</t>
    </r>
    <r>
      <rPr>
        <sz val="8"/>
        <color theme="1"/>
        <rFont val="Calibri"/>
        <family val="2"/>
        <scheme val="minor"/>
      </rPr>
      <t xml:space="preserve">                                   Ham &amp; chesse sandwich on whole wheat toast + avocado + banana</t>
    </r>
  </si>
  <si>
    <r>
      <rPr>
        <b/>
        <sz val="8"/>
        <color theme="1"/>
        <rFont val="Calibri"/>
        <family val="2"/>
        <scheme val="minor"/>
      </rPr>
      <t>350-400 Cal | 60g C | 10g P | 10g F | 16oz H2O</t>
    </r>
    <r>
      <rPr>
        <sz val="8"/>
        <color theme="1"/>
        <rFont val="Calibri"/>
        <family val="2"/>
        <scheme val="minor"/>
      </rPr>
      <t xml:space="preserve">                                          Clif Bar + banana</t>
    </r>
  </si>
  <si>
    <r>
      <rPr>
        <b/>
        <sz val="8"/>
        <color theme="1"/>
        <rFont val="Calibri"/>
        <family val="2"/>
        <scheme val="minor"/>
      </rPr>
      <t xml:space="preserve">600-700 Cal | 100g C | 30g P | 15g F | 34oz H2O </t>
    </r>
    <r>
      <rPr>
        <sz val="8"/>
        <color theme="1"/>
        <rFont val="Calibri"/>
        <family val="2"/>
        <scheme val="minor"/>
      </rPr>
      <t xml:space="preserve"> 2 packets oatmeal (1 cup) + 2 Tbsp honey + 1 cup blueberries + almonds + 1 cup Greek yogurt 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</si>
  <si>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</t>
    </r>
    <r>
      <rPr>
        <sz val="8"/>
        <color theme="1"/>
        <rFont val="Calibri"/>
        <family val="2"/>
        <scheme val="minor"/>
      </rPr>
      <t xml:space="preserve">                                         1 cup Kashi cereal + milk + blueberries</t>
    </r>
  </si>
  <si>
    <r>
      <rPr>
        <b/>
        <sz val="8"/>
        <color theme="1"/>
        <rFont val="Calibri"/>
        <family val="2"/>
        <scheme val="minor"/>
      </rPr>
      <t xml:space="preserve">550-600 Cal | 80g C | 25g P | 15g F | 34oz H2O  </t>
    </r>
    <r>
      <rPr>
        <sz val="8"/>
        <color theme="1"/>
        <rFont val="Calibri"/>
        <family val="2"/>
        <scheme val="minor"/>
      </rPr>
      <t>Smoothie: 1 cup frozen tropical fruit + 8 oz orange juice + 1/2 cup vanilla Greek yogurt + 1 scoop protein powder + 1 Tbsp chia seeds</t>
    </r>
  </si>
  <si>
    <r>
      <rPr>
        <b/>
        <sz val="8"/>
        <color theme="1"/>
        <rFont val="Calibri"/>
        <family val="2"/>
        <scheme val="minor"/>
      </rPr>
      <t xml:space="preserve">600-700 Cal | 100g C | 30g P | 15g F | 34oz H2O </t>
    </r>
    <r>
      <rPr>
        <sz val="8"/>
        <color theme="1"/>
        <rFont val="Calibri"/>
        <family val="2"/>
        <scheme val="minor"/>
      </rPr>
      <t xml:space="preserve"> Smoothie: 1 cup frozen tropical fruit + 8 oz orange juice + 1/2 cup vanilla Greek yogurt + 1 scoop protein powder + 1Tbsp chia seeds + 1/4 cup dry oats</t>
    </r>
  </si>
  <si>
    <r>
      <rPr>
        <b/>
        <sz val="8"/>
        <color theme="1"/>
        <rFont val="Calibri"/>
        <family val="2"/>
        <scheme val="minor"/>
      </rPr>
      <t>350-400 Cal | 60g C | 10g P | 10g F | 16oz H2O</t>
    </r>
    <r>
      <rPr>
        <sz val="8"/>
        <color theme="1"/>
        <rFont val="Calibri"/>
        <family val="2"/>
        <scheme val="minor"/>
      </rPr>
      <t xml:space="preserve">                                          2 pieces whole wheat toast + 2 eggs + tomato + 8oz orange juice</t>
    </r>
  </si>
  <si>
    <r>
      <rPr>
        <b/>
        <sz val="8"/>
        <color theme="1"/>
        <rFont val="Calibri"/>
        <family val="2"/>
        <scheme val="minor"/>
      </rPr>
      <t xml:space="preserve">450-500 Cal | 60g C | 20g P | 15g F | 34oz H2O   </t>
    </r>
    <r>
      <rPr>
        <sz val="8"/>
        <color theme="1"/>
        <rFont val="Calibri"/>
        <family val="2"/>
        <scheme val="minor"/>
      </rPr>
      <t xml:space="preserve">                                     16oz Tart Cherry Juice + 1 scoop protein powder</t>
    </r>
  </si>
  <si>
    <r>
      <rPr>
        <b/>
        <sz val="8"/>
        <color theme="1"/>
        <rFont val="Calibri"/>
        <family val="2"/>
        <scheme val="minor"/>
      </rPr>
      <t>550-600 Cal | 80g C | 25g P | 15g F | 34oz H2O</t>
    </r>
    <r>
      <rPr>
        <sz val="8"/>
        <color theme="1"/>
        <rFont val="Calibri"/>
        <family val="2"/>
        <scheme val="minor"/>
      </rPr>
      <t xml:space="preserve">                                   Ham &amp; chesse sandwich on whole wheat toast + avocado + banana +  orange juice</t>
    </r>
  </si>
  <si>
    <r>
      <rPr>
        <b/>
        <sz val="8"/>
        <color theme="1"/>
        <rFont val="Calibri"/>
        <family val="2"/>
        <scheme val="minor"/>
      </rPr>
      <t xml:space="preserve">450-500 Cal | 60g C | 25g P | 15g F | 34oz H2O   </t>
    </r>
    <r>
      <rPr>
        <sz val="8"/>
        <color theme="1"/>
        <rFont val="Calibri"/>
        <family val="2"/>
        <scheme val="minor"/>
      </rPr>
      <t xml:space="preserve">                                     16oz Tart Cherry Juice + 1 scoop protein powder</t>
    </r>
  </si>
  <si>
    <r>
      <rPr>
        <b/>
        <sz val="8"/>
        <color theme="1"/>
        <rFont val="Calibri"/>
        <family val="2"/>
        <scheme val="minor"/>
      </rPr>
      <t>600-700 Cal | 100g C | 30g P | 15g F | 34oz H2O</t>
    </r>
    <r>
      <rPr>
        <sz val="8"/>
        <color theme="1"/>
        <rFont val="Calibri"/>
        <family val="2"/>
        <scheme val="minor"/>
      </rPr>
      <t xml:space="preserve">  PBJ Smoothie: 1/2 cup berries + banana + 8 oz orange juice + 1/2 cup strawberry Greek yogurt + 4 Tbsp Peanut Butter + 2Tbsp flax seeds</t>
    </r>
  </si>
  <si>
    <r>
      <rPr>
        <b/>
        <sz val="8"/>
        <color theme="1"/>
        <rFont val="Calibri"/>
        <family val="2"/>
        <scheme val="minor"/>
      </rPr>
      <t xml:space="preserve">600-700 Cal | 100g C | 30g P | 15g F | 34oz H2O </t>
    </r>
    <r>
      <rPr>
        <sz val="8"/>
        <color theme="1"/>
        <rFont val="Calibri"/>
        <family val="2"/>
        <scheme val="minor"/>
      </rPr>
      <t xml:space="preserve"> PBJ Smoothie: 1/2 cup berries + banana + 8 oz orange juice + 1/2 cup strawberry Greek yogurt + 4 Tbsp Peanut Butter + 2 Tbsp flax seeds</t>
    </r>
  </si>
  <si>
    <r>
      <rPr>
        <b/>
        <sz val="8"/>
        <color theme="1"/>
        <rFont val="Calibri"/>
        <family val="2"/>
        <scheme val="minor"/>
      </rPr>
      <t xml:space="preserve">200-240 Cal | 60g C | 32oz H2O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@Mile 3 &amp; 6:  1 Packet sports chews or gel</t>
    </r>
  </si>
  <si>
    <r>
      <rPr>
        <b/>
        <sz val="8"/>
        <color theme="1"/>
        <rFont val="Calibri"/>
        <family val="2"/>
        <scheme val="minor"/>
      </rPr>
      <t xml:space="preserve">200-240 Cal | 60g C | 32oz H2O 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@Mile 3 &amp; 6:  1 Packet sports chews or gel</t>
    </r>
  </si>
  <si>
    <r>
      <rPr>
        <b/>
        <sz val="8"/>
        <color theme="1"/>
        <rFont val="Calibri"/>
        <family val="2"/>
        <scheme val="minor"/>
      </rPr>
      <t xml:space="preserve">300-360 Cal | 90g C | 32oz H2O   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@Mile 3, 5, &amp; 7:  1 Packet sports chews or gel</t>
    </r>
  </si>
  <si>
    <r>
      <rPr>
        <b/>
        <sz val="8"/>
        <color theme="1"/>
        <rFont val="Calibri"/>
        <family val="2"/>
        <scheme val="minor"/>
      </rPr>
      <t>250-300 Cal | 40g C | 10g P | 5g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1 cup cheerios + 8oz low fat milk + banana</t>
    </r>
  </si>
  <si>
    <r>
      <rPr>
        <b/>
        <sz val="8"/>
        <color theme="1"/>
        <rFont val="Calibri"/>
        <family val="2"/>
        <scheme val="minor"/>
      </rPr>
      <t>450-500 Cal | 80g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Clif Bar + 12-16oz orange juice</t>
    </r>
  </si>
  <si>
    <r>
      <rPr>
        <b/>
        <sz val="8"/>
        <color theme="1"/>
        <rFont val="Calibri"/>
        <family val="2"/>
        <scheme val="minor"/>
      </rPr>
      <t>450-500 Cal | 80g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2 frozen waffles + 1 Tbsp peanut butter + jelly/honey/syrup + yogurt container   + medium banana</t>
    </r>
  </si>
  <si>
    <r>
      <rPr>
        <b/>
        <sz val="8"/>
        <color theme="1"/>
        <rFont val="Calibri"/>
        <family val="2"/>
        <scheme val="minor"/>
      </rPr>
      <t>350-400 Cal | 60g C | 10g P | 10g F | 16oz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
1 cup cheerios + spoonful chopped nuts + 8oz low fat milk + banana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</si>
  <si>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
</t>
    </r>
    <r>
      <rPr>
        <sz val="8"/>
        <color theme="1"/>
        <rFont val="Calibri"/>
        <family val="2"/>
        <scheme val="minor"/>
      </rPr>
      <t>Clif Bar + 4-8oz orange juice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</si>
  <si>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O
P</t>
    </r>
    <r>
      <rPr>
        <sz val="8"/>
        <color theme="1"/>
        <rFont val="Calibri"/>
        <family val="2"/>
        <scheme val="minor"/>
      </rPr>
      <t>BJ sandwich + Greek yogurt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</si>
  <si>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2 eggs + cheese + 1 cup hasbrown/potatoes + 1 cup fresh fruit + 1 piece of whole wheat toast</t>
    </r>
  </si>
  <si>
    <r>
      <rPr>
        <b/>
        <sz val="8"/>
        <color theme="1"/>
        <rFont val="Calibri"/>
        <family val="2"/>
        <scheme val="minor"/>
      </rPr>
      <t>550-600 Cal | 80g C | 25g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1/2 cup trail mix (mixed nuts &amp; dried fruit) + 12oz low fat chocolate milk + 1 oatmeal packet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</si>
  <si>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PBJ sandwich + Greek yogurt</t>
    </r>
  </si>
  <si>
    <r>
      <rPr>
        <b/>
        <sz val="8"/>
        <color theme="1"/>
        <rFont val="Calibri"/>
        <family val="2"/>
        <scheme val="minor"/>
      </rPr>
      <t>450-500 Cal | 60g C | 20g P | 15g F | 34oz H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O
</t>
    </r>
    <r>
      <rPr>
        <sz val="8"/>
        <color theme="1"/>
        <rFont val="Calibri"/>
        <family val="2"/>
        <scheme val="minor"/>
      </rPr>
      <t>2 eggs + cheese + 1 cup hashbrown/potatoes + 1 cup fresh fruit</t>
    </r>
  </si>
  <si>
    <r>
      <rPr>
        <b/>
        <sz val="8"/>
        <color theme="1"/>
        <rFont val="Calibri"/>
        <family val="2"/>
        <scheme val="minor"/>
      </rPr>
      <t xml:space="preserve">550-600 Cal | 80g C | 25g P | 15g F | 34oz H2O </t>
    </r>
    <r>
      <rPr>
        <sz val="8"/>
        <color theme="1"/>
        <rFont val="Calibri"/>
        <family val="2"/>
        <scheme val="minor"/>
      </rPr>
      <t xml:space="preserve">                                       2 eggs + cheese + 1 cup hashbrown/potatoes + 1 cup fresh fruit + 1 piece of whole wheat toast</t>
    </r>
  </si>
  <si>
    <r>
      <rPr>
        <b/>
        <sz val="8"/>
        <color theme="1"/>
        <rFont val="Calibri"/>
        <family val="2"/>
        <scheme val="minor"/>
      </rPr>
      <t xml:space="preserve">450-500 Cal | 60g C | 20g P | 15g F | 34oz H2O     </t>
    </r>
    <r>
      <rPr>
        <sz val="8"/>
        <color theme="1"/>
        <rFont val="Calibri"/>
        <family val="2"/>
        <scheme val="minor"/>
      </rPr>
      <t xml:space="preserve">                                   2 eggs + cheese + 1 cup hashbrown/potatoes + 1 cup fresh fruit</t>
    </r>
  </si>
  <si>
    <r>
      <rPr>
        <b/>
        <sz val="8"/>
        <color theme="1"/>
        <rFont val="Calibri"/>
        <family val="2"/>
        <scheme val="minor"/>
      </rPr>
      <t>550-600 Cal | 80g C | 25g P | 15g F | 34oz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H2O  </t>
    </r>
    <r>
      <rPr>
        <sz val="8"/>
        <color theme="1"/>
        <rFont val="Calibri"/>
        <family val="2"/>
        <scheme val="minor"/>
      </rPr>
      <t xml:space="preserve">                                      2 eggs + cheese + 1 cup hashbrown/potatoes + 1 cup fresh fruit + 1 piece of whole wheat toast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</si>
  <si>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</t>
    </r>
    <r>
      <rPr>
        <sz val="8"/>
        <color theme="1"/>
        <rFont val="Calibri"/>
        <family val="2"/>
        <scheme val="minor"/>
      </rPr>
      <t xml:space="preserve">                                         2 frozen waffles + 1 Tbsp peanut butter + jelly/honey/syrup + yogurt container  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</si>
  <si>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</t>
    </r>
    <r>
      <rPr>
        <sz val="8"/>
        <color theme="1"/>
        <rFont val="Calibri"/>
        <family val="2"/>
        <scheme val="minor"/>
      </rPr>
      <t xml:space="preserve">                                         Clif Bar + 4-8oz orange juice</t>
    </r>
  </si>
  <si>
    <r>
      <rPr>
        <b/>
        <sz val="8"/>
        <color theme="1"/>
        <rFont val="Calibri"/>
        <family val="2"/>
        <scheme val="minor"/>
      </rPr>
      <t xml:space="preserve">450-500 Cal | 80g C | 10g P | 10g F | 16oz H2O   </t>
    </r>
    <r>
      <rPr>
        <sz val="8"/>
        <color theme="1"/>
        <rFont val="Calibri"/>
        <family val="2"/>
        <scheme val="minor"/>
      </rPr>
      <t xml:space="preserve">                                       Clif Bar + 12-16oz orange juice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</si>
  <si>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</t>
    </r>
    <r>
      <rPr>
        <sz val="8"/>
        <color theme="1"/>
        <rFont val="Calibri"/>
        <family val="2"/>
        <scheme val="minor"/>
      </rPr>
      <t xml:space="preserve">                                         2 frozen waffles + 1 Tbsp peanut butter + jelly/honey/syrup + yogurt container 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</si>
  <si>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 </t>
    </r>
    <r>
      <rPr>
        <sz val="8"/>
        <color theme="1"/>
        <rFont val="Calibri"/>
        <family val="2"/>
        <scheme val="minor"/>
      </rPr>
      <t xml:space="preserve">                                       Clif Bar + 4-8oz orange juice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</si>
  <si>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  </t>
    </r>
    <r>
      <rPr>
        <sz val="8"/>
        <color theme="1"/>
        <rFont val="Calibri"/>
        <family val="2"/>
        <scheme val="minor"/>
      </rPr>
      <t xml:space="preserve">                                               2 frozen waffles + 1 Tbsp peanut butter + jelly/honey/syrup + yogurt container </t>
    </r>
  </si>
  <si>
    <r>
      <rPr>
        <b/>
        <sz val="8"/>
        <color theme="1"/>
        <rFont val="Calibri"/>
        <family val="2"/>
        <scheme val="minor"/>
      </rPr>
      <t xml:space="preserve">350-400 Cal | 60g C | 10g P | 10g F | 16oz H2O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Clif Bar + 4-8oz orange juice</t>
    </r>
  </si>
  <si>
    <r>
      <rPr>
        <b/>
        <sz val="8"/>
        <color theme="1"/>
        <rFont val="Calibri"/>
        <family val="2"/>
        <scheme val="minor"/>
      </rPr>
      <t xml:space="preserve">550-600 Cal | 80g C | 30g P | 15g F | 34oz H2O    </t>
    </r>
    <r>
      <rPr>
        <sz val="8"/>
        <color theme="1"/>
        <rFont val="Calibri"/>
        <family val="2"/>
        <scheme val="minor"/>
      </rPr>
      <t xml:space="preserve">                             Apple + 2x breakfast sandwiches: English muffin + egg + 1-2 slices deli ham/turkey + slice of cheese</t>
    </r>
  </si>
  <si>
    <r>
      <rPr>
        <b/>
        <sz val="8"/>
        <color theme="1"/>
        <rFont val="Calibri"/>
        <family val="2"/>
        <scheme val="minor"/>
      </rPr>
      <t>350-400 Cal | 60g C | 10g P | 10g F | 16oz H2O</t>
    </r>
    <r>
      <rPr>
        <sz val="8"/>
        <color theme="1"/>
        <rFont val="Calibri"/>
        <family val="2"/>
        <scheme val="minor"/>
      </rPr>
      <t xml:space="preserve">                                          1 cup Kashi cereal + milk + blueberries</t>
    </r>
  </si>
  <si>
    <t>REST AND 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</si>
</sst>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2" borderId="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9" fontId="1" fillId="2" borderId="6" xfId="0" applyNumberFormat="1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9" fontId="1" fillId="2" borderId="9" xfId="0" applyNumberFormat="1" applyFont="1" applyFill="1" applyBorder="1" applyAlignment="1">
      <alignment horizontal="left"/>
    </xf>
    <xf numFmtId="9" fontId="1" fillId="2" borderId="10" xfId="0" applyNumberFormat="1" applyFont="1" applyFill="1" applyBorder="1" applyAlignment="1">
      <alignment horizontal="left"/>
    </xf>
    <xf numFmtId="9" fontId="1" fillId="2" borderId="5" xfId="0" applyNumberFormat="1" applyFont="1" applyFill="1" applyBorder="1" applyAlignment="1">
      <alignment horizontal="left"/>
    </xf>
    <xf numFmtId="9" fontId="1" fillId="2" borderId="4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9" fontId="1" fillId="2" borderId="7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left"/>
    </xf>
    <xf numFmtId="9" fontId="1" fillId="2" borderId="8" xfId="0" applyNumberFormat="1" applyFont="1" applyFill="1" applyBorder="1" applyAlignment="1">
      <alignment horizontal="left"/>
    </xf>
    <xf numFmtId="9" fontId="1" fillId="2" borderId="3" xfId="0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0" xfId="0" applyFont="1" applyFill="1" applyBorder="1"/>
    <xf numFmtId="20" fontId="1" fillId="2" borderId="0" xfId="0" applyNumberFormat="1" applyFont="1" applyFill="1" applyBorder="1"/>
    <xf numFmtId="20" fontId="1" fillId="3" borderId="8" xfId="0" applyNumberFormat="1" applyFont="1" applyFill="1" applyBorder="1"/>
    <xf numFmtId="20" fontId="1" fillId="3" borderId="0" xfId="0" applyNumberFormat="1" applyFont="1" applyFill="1" applyBorder="1"/>
    <xf numFmtId="0" fontId="2" fillId="2" borderId="4" xfId="0" applyFont="1" applyFill="1" applyBorder="1"/>
    <xf numFmtId="2" fontId="1" fillId="2" borderId="4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left"/>
    </xf>
    <xf numFmtId="1" fontId="1" fillId="2" borderId="6" xfId="0" applyNumberFormat="1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left"/>
    </xf>
    <xf numFmtId="1" fontId="1" fillId="3" borderId="6" xfId="0" applyNumberFormat="1" applyFont="1" applyFill="1" applyBorder="1" applyAlignment="1">
      <alignment horizontal="left"/>
    </xf>
    <xf numFmtId="0" fontId="1" fillId="3" borderId="8" xfId="0" applyFont="1" applyFill="1" applyBorder="1"/>
    <xf numFmtId="0" fontId="1" fillId="2" borderId="4" xfId="0" applyFont="1" applyFill="1" applyBorder="1" applyAlignment="1">
      <alignment horizontal="center"/>
    </xf>
    <xf numFmtId="1" fontId="1" fillId="3" borderId="6" xfId="0" applyNumberFormat="1" applyFont="1" applyFill="1" applyBorder="1"/>
    <xf numFmtId="1" fontId="1" fillId="2" borderId="0" xfId="0" applyNumberFormat="1" applyFon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0" fontId="1" fillId="3" borderId="7" xfId="0" applyFont="1" applyFill="1" applyBorder="1"/>
    <xf numFmtId="0" fontId="1" fillId="3" borderId="0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left"/>
    </xf>
    <xf numFmtId="2" fontId="1" fillId="2" borderId="7" xfId="0" applyNumberFormat="1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9" fontId="1" fillId="2" borderId="6" xfId="0" applyNumberFormat="1" applyFont="1" applyFill="1" applyBorder="1" applyAlignment="1">
      <alignment horizontal="left" vertical="top"/>
    </xf>
    <xf numFmtId="9" fontId="1" fillId="2" borderId="4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9" fontId="1" fillId="2" borderId="5" xfId="0" applyNumberFormat="1" applyFont="1" applyFill="1" applyBorder="1" applyAlignment="1">
      <alignment horizontal="left" vertical="top"/>
    </xf>
    <xf numFmtId="1" fontId="1" fillId="3" borderId="4" xfId="0" applyNumberFormat="1" applyFont="1" applyFill="1" applyBorder="1" applyAlignment="1">
      <alignment horizontal="left" vertical="top"/>
    </xf>
    <xf numFmtId="9" fontId="1" fillId="2" borderId="7" xfId="0" applyNumberFormat="1" applyFont="1" applyFill="1" applyBorder="1" applyAlignment="1">
      <alignment horizontal="left" vertical="top"/>
    </xf>
    <xf numFmtId="9" fontId="1" fillId="2" borderId="0" xfId="0" applyNumberFormat="1" applyFont="1" applyFill="1" applyBorder="1" applyAlignment="1">
      <alignment horizontal="left" vertical="top"/>
    </xf>
    <xf numFmtId="9" fontId="1" fillId="2" borderId="9" xfId="0" applyNumberFormat="1" applyFont="1" applyFill="1" applyBorder="1" applyAlignment="1">
      <alignment horizontal="left" vertical="top"/>
    </xf>
    <xf numFmtId="9" fontId="1" fillId="2" borderId="10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1" fontId="1" fillId="3" borderId="8" xfId="0" applyNumberFormat="1" applyFont="1" applyFill="1" applyBorder="1" applyAlignment="1">
      <alignment horizontal="left" vertical="top"/>
    </xf>
    <xf numFmtId="9" fontId="1" fillId="2" borderId="3" xfId="0" applyNumberFormat="1" applyFont="1" applyFill="1" applyBorder="1" applyAlignment="1">
      <alignment horizontal="left" vertical="top"/>
    </xf>
    <xf numFmtId="1" fontId="1" fillId="3" borderId="6" xfId="0" applyNumberFormat="1" applyFont="1" applyFill="1" applyBorder="1" applyAlignment="1">
      <alignment horizontal="left" vertical="top"/>
    </xf>
    <xf numFmtId="1" fontId="1" fillId="3" borderId="0" xfId="0" applyNumberFormat="1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20" fontId="1" fillId="3" borderId="8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20" fontId="1" fillId="3" borderId="0" xfId="0" applyNumberFormat="1" applyFont="1" applyFill="1" applyBorder="1" applyAlignment="1">
      <alignment horizontal="left" vertical="top"/>
    </xf>
    <xf numFmtId="20" fontId="1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2" borderId="7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Font="1"/>
    <xf numFmtId="0" fontId="0" fillId="2" borderId="6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/>
    </xf>
    <xf numFmtId="0" fontId="3" fillId="4" borderId="0" xfId="0" applyFont="1" applyFill="1"/>
    <xf numFmtId="0" fontId="0" fillId="2" borderId="6" xfId="0" applyFont="1" applyFill="1" applyBorder="1"/>
    <xf numFmtId="0" fontId="0" fillId="2" borderId="0" xfId="0" applyFont="1" applyFill="1" applyBorder="1"/>
    <xf numFmtId="0" fontId="0" fillId="2" borderId="8" xfId="0" applyFont="1" applyFill="1" applyBorder="1"/>
    <xf numFmtId="0" fontId="0" fillId="2" borderId="3" xfId="0" applyFont="1" applyFill="1" applyBorder="1"/>
    <xf numFmtId="9" fontId="1" fillId="2" borderId="11" xfId="0" applyNumberFormat="1" applyFont="1" applyFill="1" applyBorder="1" applyAlignment="1">
      <alignment horizontal="left" vertical="top"/>
    </xf>
    <xf numFmtId="9" fontId="1" fillId="2" borderId="8" xfId="0" applyNumberFormat="1" applyFont="1" applyFill="1" applyBorder="1" applyAlignment="1">
      <alignment horizontal="left" vertical="top"/>
    </xf>
    <xf numFmtId="0" fontId="0" fillId="2" borderId="10" xfId="0" applyFont="1" applyFill="1" applyBorder="1"/>
    <xf numFmtId="0" fontId="1" fillId="2" borderId="0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9" fontId="0" fillId="2" borderId="6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9" fontId="0" fillId="2" borderId="6" xfId="0" applyNumberFormat="1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9" fontId="0" fillId="2" borderId="4" xfId="0" applyNumberFormat="1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2" fontId="0" fillId="2" borderId="8" xfId="0" applyNumberFormat="1" applyFont="1" applyFill="1" applyBorder="1" applyAlignment="1">
      <alignment horizontal="left" vertical="top"/>
    </xf>
    <xf numFmtId="2" fontId="0" fillId="2" borderId="0" xfId="0" applyNumberFormat="1" applyFont="1" applyFill="1" applyBorder="1" applyAlignment="1">
      <alignment horizontal="left" vertical="top"/>
    </xf>
    <xf numFmtId="2" fontId="0" fillId="2" borderId="7" xfId="0" applyNumberFormat="1" applyFont="1" applyFill="1" applyBorder="1" applyAlignment="1">
      <alignment horizontal="left" vertical="top"/>
    </xf>
    <xf numFmtId="2" fontId="0" fillId="2" borderId="6" xfId="0" applyNumberFormat="1" applyFont="1" applyFill="1" applyBorder="1" applyAlignment="1">
      <alignment horizontal="left" vertical="top"/>
    </xf>
    <xf numFmtId="2" fontId="0" fillId="2" borderId="4" xfId="0" applyNumberFormat="1" applyFont="1" applyFill="1" applyBorder="1" applyAlignment="1">
      <alignment horizontal="left" vertical="top"/>
    </xf>
    <xf numFmtId="2" fontId="0" fillId="2" borderId="5" xfId="0" applyNumberFormat="1" applyFont="1" applyFill="1" applyBorder="1" applyAlignment="1">
      <alignment horizontal="left" vertical="top"/>
    </xf>
    <xf numFmtId="20" fontId="0" fillId="3" borderId="0" xfId="0" applyNumberFormat="1" applyFont="1" applyFill="1" applyBorder="1" applyAlignment="1">
      <alignment horizontal="left" vertical="top"/>
    </xf>
    <xf numFmtId="20" fontId="0" fillId="2" borderId="0" xfId="0" applyNumberFormat="1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/>
    </xf>
    <xf numFmtId="1" fontId="0" fillId="3" borderId="8" xfId="0" applyNumberFormat="1" applyFont="1" applyFill="1" applyBorder="1" applyAlignment="1">
      <alignment horizontal="left" vertical="top"/>
    </xf>
    <xf numFmtId="9" fontId="0" fillId="2" borderId="0" xfId="0" applyNumberFormat="1" applyFont="1" applyFill="1" applyBorder="1" applyAlignment="1">
      <alignment horizontal="left" vertical="top"/>
    </xf>
    <xf numFmtId="9" fontId="0" fillId="2" borderId="7" xfId="0" applyNumberFormat="1" applyFont="1" applyFill="1" applyBorder="1" applyAlignment="1">
      <alignment horizontal="left" vertical="top"/>
    </xf>
    <xf numFmtId="1" fontId="0" fillId="2" borderId="6" xfId="0" applyNumberFormat="1" applyFont="1" applyFill="1" applyBorder="1" applyAlignment="1">
      <alignment horizontal="left" vertical="top"/>
    </xf>
    <xf numFmtId="1" fontId="0" fillId="2" borderId="4" xfId="0" applyNumberFormat="1" applyFont="1" applyFill="1" applyBorder="1" applyAlignment="1">
      <alignment horizontal="left" vertical="top"/>
    </xf>
    <xf numFmtId="1" fontId="0" fillId="3" borderId="4" xfId="0" applyNumberFormat="1" applyFont="1" applyFill="1" applyBorder="1" applyAlignment="1">
      <alignment horizontal="left" vertical="top"/>
    </xf>
    <xf numFmtId="1" fontId="0" fillId="2" borderId="5" xfId="0" applyNumberFormat="1" applyFont="1" applyFill="1" applyBorder="1" applyAlignment="1">
      <alignment horizontal="left" vertical="top"/>
    </xf>
    <xf numFmtId="9" fontId="0" fillId="2" borderId="5" xfId="0" applyNumberFormat="1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/>
    </xf>
    <xf numFmtId="20" fontId="0" fillId="3" borderId="8" xfId="0" applyNumberFormat="1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1" fontId="0" fillId="2" borderId="0" xfId="0" applyNumberFormat="1" applyFont="1" applyFill="1" applyBorder="1" applyAlignment="1">
      <alignment horizontal="left" vertical="top"/>
    </xf>
    <xf numFmtId="1" fontId="0" fillId="3" borderId="0" xfId="0" applyNumberFormat="1" applyFont="1" applyFill="1" applyBorder="1" applyAlignment="1">
      <alignment horizontal="left" vertical="top"/>
    </xf>
    <xf numFmtId="9" fontId="0" fillId="2" borderId="10" xfId="0" applyNumberFormat="1" applyFont="1" applyFill="1" applyBorder="1" applyAlignment="1">
      <alignment horizontal="left" vertical="top"/>
    </xf>
    <xf numFmtId="9" fontId="0" fillId="2" borderId="9" xfId="0" applyNumberFormat="1" applyFont="1" applyFill="1" applyBorder="1" applyAlignment="1">
      <alignment horizontal="left" vertical="top"/>
    </xf>
    <xf numFmtId="1" fontId="0" fillId="3" borderId="6" xfId="0" applyNumberFormat="1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0" xfId="0" applyFont="1" applyFill="1" applyBorder="1"/>
    <xf numFmtId="0" fontId="2" fillId="4" borderId="9" xfId="0" applyFont="1" applyFill="1" applyBorder="1" applyAlignment="1">
      <alignment vertical="top"/>
    </xf>
    <xf numFmtId="0" fontId="5" fillId="4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/>
    </xf>
    <xf numFmtId="0" fontId="1" fillId="4" borderId="9" xfId="0" applyFont="1" applyFill="1" applyBorder="1"/>
    <xf numFmtId="0" fontId="5" fillId="4" borderId="3" xfId="0" applyFont="1" applyFill="1" applyBorder="1" applyAlignment="1">
      <alignment horizontal="center"/>
    </xf>
    <xf numFmtId="0" fontId="0" fillId="0" borderId="0" xfId="0" applyFont="1" applyFill="1"/>
    <xf numFmtId="0" fontId="4" fillId="2" borderId="8" xfId="0" applyFont="1" applyFill="1" applyBorder="1"/>
    <xf numFmtId="0" fontId="5" fillId="4" borderId="11" xfId="0" applyFont="1" applyFill="1" applyBorder="1" applyAlignment="1">
      <alignment horizontal="center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1" fillId="4" borderId="2" xfId="0" applyFont="1" applyFill="1" applyBorder="1"/>
    <xf numFmtId="0" fontId="1" fillId="4" borderId="3" xfId="0" applyFont="1" applyFill="1" applyBorder="1"/>
    <xf numFmtId="0" fontId="2" fillId="2" borderId="10" xfId="0" applyFont="1" applyFill="1" applyBorder="1"/>
    <xf numFmtId="9" fontId="1" fillId="2" borderId="2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2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center" vertical="top"/>
    </xf>
    <xf numFmtId="0" fontId="0" fillId="3" borderId="0" xfId="0" applyFont="1" applyFill="1" applyBorder="1" applyAlignment="1">
      <alignment horizontal="center" vertical="top"/>
    </xf>
    <xf numFmtId="0" fontId="0" fillId="3" borderId="8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492132</xdr:colOff>
      <xdr:row>81</xdr:row>
      <xdr:rowOff>23807</xdr:rowOff>
    </xdr:from>
    <xdr:to>
      <xdr:col>9</xdr:col>
      <xdr:colOff>210815</xdr:colOff>
      <xdr:row>101</xdr:row>
      <xdr:rowOff>164015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0695" y="20312057"/>
          <a:ext cx="3052433" cy="3950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123037</xdr:colOff>
      <xdr:row>83</xdr:row>
      <xdr:rowOff>154781</xdr:rowOff>
    </xdr:from>
    <xdr:to>
      <xdr:col>9</xdr:col>
      <xdr:colOff>782314</xdr:colOff>
      <xdr:row>104</xdr:row>
      <xdr:rowOff>104489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225" y="22871906"/>
          <a:ext cx="3052433" cy="395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170662</xdr:colOff>
      <xdr:row>89</xdr:row>
      <xdr:rowOff>15</xdr:rowOff>
    </xdr:from>
    <xdr:to>
      <xdr:col>10</xdr:col>
      <xdr:colOff>1151407</xdr:colOff>
      <xdr:row>109</xdr:row>
      <xdr:rowOff>140223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787" y="21336015"/>
          <a:ext cx="3052433" cy="3950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zoomScale="80" zoomScaleNormal="80" zoomScaleSheetLayoutView="80" workbookViewId="0">
      <selection activeCell="H13" sqref="H13"/>
    </sheetView>
  </sheetViews>
  <sheetFormatPr defaultColWidth="9.140625" defaultRowHeight="15" x14ac:dyDescent="0.25"/>
  <cols>
    <col min="1" max="1" width="15.28515625" style="114" customWidth="1"/>
    <col min="2" max="2" width="6.85546875" style="114" customWidth="1"/>
    <col min="3" max="3" width="5.42578125" style="114" customWidth="1"/>
    <col min="4" max="4" width="19.7109375" style="114" bestFit="1" customWidth="1"/>
    <col min="5" max="5" width="4.7109375" style="114" bestFit="1" customWidth="1"/>
    <col min="6" max="6" width="5.85546875" style="114" customWidth="1"/>
    <col min="7" max="7" width="19.5703125" style="114" customWidth="1"/>
    <col min="8" max="8" width="4" style="114" bestFit="1" customWidth="1"/>
    <col min="9" max="9" width="8.7109375" style="114" customWidth="1"/>
    <col min="10" max="10" width="19.7109375" style="114" customWidth="1"/>
    <col min="11" max="11" width="4" style="114" bestFit="1" customWidth="1"/>
    <col min="12" max="12" width="9.140625" style="114" customWidth="1"/>
    <col min="13" max="13" width="19.7109375" style="114" customWidth="1"/>
    <col min="14" max="14" width="4" style="114" bestFit="1" customWidth="1"/>
    <col min="15" max="15" width="8.5703125" style="114" customWidth="1"/>
    <col min="16" max="16" width="19.7109375" style="114" customWidth="1"/>
    <col min="17" max="17" width="4" style="114" bestFit="1" customWidth="1"/>
    <col min="18" max="18" width="8.5703125" style="114" customWidth="1"/>
    <col min="19" max="16384" width="9.140625" style="114"/>
  </cols>
  <sheetData>
    <row r="1" spans="1:18" ht="15.75" thickBot="1" x14ac:dyDescent="0.3">
      <c r="A1" s="258" t="s">
        <v>255</v>
      </c>
      <c r="B1" s="259"/>
      <c r="C1" s="259"/>
      <c r="D1" s="260" t="s">
        <v>271</v>
      </c>
      <c r="E1" s="261"/>
      <c r="F1" s="262"/>
      <c r="G1" s="260" t="s">
        <v>272</v>
      </c>
      <c r="H1" s="261"/>
      <c r="I1" s="262"/>
      <c r="J1" s="260" t="s">
        <v>273</v>
      </c>
      <c r="K1" s="261"/>
      <c r="L1" s="262"/>
      <c r="M1" s="260" t="s">
        <v>274</v>
      </c>
      <c r="N1" s="261"/>
      <c r="O1" s="262"/>
      <c r="P1" s="260" t="s">
        <v>275</v>
      </c>
      <c r="Q1" s="261"/>
      <c r="R1" s="262"/>
    </row>
    <row r="2" spans="1:18" ht="51" customHeight="1" thickBot="1" x14ac:dyDescent="0.3">
      <c r="A2" s="243" t="s">
        <v>299</v>
      </c>
      <c r="B2" s="244"/>
      <c r="C2" s="245"/>
      <c r="D2" s="249" t="s">
        <v>345</v>
      </c>
      <c r="E2" s="250"/>
      <c r="F2" s="251"/>
      <c r="G2" s="249" t="s">
        <v>330</v>
      </c>
      <c r="H2" s="250"/>
      <c r="I2" s="251"/>
      <c r="J2" s="249" t="s">
        <v>331</v>
      </c>
      <c r="K2" s="250"/>
      <c r="L2" s="251"/>
      <c r="M2" s="249" t="s">
        <v>345</v>
      </c>
      <c r="N2" s="250"/>
      <c r="O2" s="251"/>
      <c r="P2" s="249" t="s">
        <v>330</v>
      </c>
      <c r="Q2" s="250"/>
      <c r="R2" s="251"/>
    </row>
    <row r="3" spans="1:18" x14ac:dyDescent="0.25">
      <c r="A3" s="269" t="s">
        <v>13</v>
      </c>
      <c r="B3" s="270"/>
      <c r="C3" s="271"/>
      <c r="D3" s="73" t="s">
        <v>12</v>
      </c>
      <c r="E3" s="66"/>
      <c r="F3" s="65"/>
      <c r="G3" s="73" t="s">
        <v>3</v>
      </c>
      <c r="H3" s="66"/>
      <c r="I3" s="65"/>
      <c r="J3" s="73" t="s">
        <v>3</v>
      </c>
      <c r="K3" s="66"/>
      <c r="L3" s="65"/>
      <c r="M3" s="73" t="s">
        <v>5</v>
      </c>
      <c r="N3" s="66"/>
      <c r="O3" s="65"/>
      <c r="P3" s="73" t="s">
        <v>5</v>
      </c>
      <c r="Q3" s="66"/>
      <c r="R3" s="65"/>
    </row>
    <row r="4" spans="1:18" ht="15.75" thickBot="1" x14ac:dyDescent="0.3">
      <c r="A4" s="263" t="s">
        <v>4</v>
      </c>
      <c r="B4" s="264"/>
      <c r="C4" s="265"/>
      <c r="D4" s="75" t="s">
        <v>12</v>
      </c>
      <c r="E4" s="76"/>
      <c r="F4" s="123"/>
      <c r="G4" s="76" t="s">
        <v>3</v>
      </c>
      <c r="H4" s="76"/>
      <c r="I4" s="123"/>
      <c r="J4" s="75" t="s">
        <v>3</v>
      </c>
      <c r="K4" s="76"/>
      <c r="L4" s="123"/>
      <c r="M4" s="75" t="s">
        <v>5</v>
      </c>
      <c r="N4" s="76"/>
      <c r="O4" s="123"/>
      <c r="P4" s="75" t="s">
        <v>5</v>
      </c>
      <c r="Q4" s="76"/>
      <c r="R4" s="123"/>
    </row>
    <row r="5" spans="1:18" x14ac:dyDescent="0.25">
      <c r="A5" s="269" t="s">
        <v>14</v>
      </c>
      <c r="B5" s="270"/>
      <c r="C5" s="271"/>
      <c r="D5" s="79" t="s">
        <v>12</v>
      </c>
      <c r="E5" s="64"/>
      <c r="F5" s="84"/>
      <c r="G5" s="79" t="s">
        <v>3</v>
      </c>
      <c r="H5" s="64"/>
      <c r="I5" s="65"/>
      <c r="J5" s="79" t="s">
        <v>3</v>
      </c>
      <c r="K5" s="64"/>
      <c r="L5" s="84"/>
      <c r="M5" s="79" t="s">
        <v>5</v>
      </c>
      <c r="N5" s="64"/>
      <c r="O5" s="84"/>
      <c r="P5" s="79" t="s">
        <v>5</v>
      </c>
      <c r="Q5" s="64"/>
      <c r="R5" s="84"/>
    </row>
    <row r="6" spans="1:18" x14ac:dyDescent="0.25">
      <c r="A6" s="266" t="s">
        <v>15</v>
      </c>
      <c r="B6" s="267"/>
      <c r="C6" s="268"/>
      <c r="D6" s="56" t="s">
        <v>12</v>
      </c>
      <c r="E6" s="57"/>
      <c r="F6" s="58"/>
      <c r="G6" s="56" t="s">
        <v>3</v>
      </c>
      <c r="H6" s="57"/>
      <c r="I6" s="58"/>
      <c r="J6" s="56" t="s">
        <v>3</v>
      </c>
      <c r="K6" s="57"/>
      <c r="L6" s="58"/>
      <c r="M6" s="56" t="s">
        <v>5</v>
      </c>
      <c r="N6" s="57"/>
      <c r="O6" s="58"/>
      <c r="P6" s="56" t="s">
        <v>5</v>
      </c>
      <c r="Q6" s="57"/>
      <c r="R6" s="58"/>
    </row>
    <row r="7" spans="1:18" ht="15.75" thickBot="1" x14ac:dyDescent="0.3">
      <c r="A7" s="263" t="s">
        <v>16</v>
      </c>
      <c r="B7" s="264"/>
      <c r="C7" s="265"/>
      <c r="D7" s="56" t="s">
        <v>17</v>
      </c>
      <c r="E7" s="57"/>
      <c r="F7" s="58"/>
      <c r="G7" s="56" t="s">
        <v>18</v>
      </c>
      <c r="H7" s="57"/>
      <c r="I7" s="123"/>
      <c r="J7" s="56" t="s">
        <v>19</v>
      </c>
      <c r="K7" s="57"/>
      <c r="L7" s="58"/>
      <c r="M7" s="56" t="s">
        <v>20</v>
      </c>
      <c r="N7" s="57"/>
      <c r="O7" s="58"/>
      <c r="P7" s="56" t="s">
        <v>20</v>
      </c>
      <c r="Q7" s="57"/>
      <c r="R7" s="58"/>
    </row>
    <row r="8" spans="1:18" ht="22.5" customHeight="1" thickBot="1" x14ac:dyDescent="0.3">
      <c r="A8" s="246" t="s">
        <v>300</v>
      </c>
      <c r="B8" s="247"/>
      <c r="C8" s="248"/>
      <c r="D8" s="255" t="s">
        <v>301</v>
      </c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7"/>
    </row>
    <row r="9" spans="1:18" x14ac:dyDescent="0.25">
      <c r="A9" s="63" t="s">
        <v>51</v>
      </c>
      <c r="B9" s="64"/>
      <c r="C9" s="110"/>
      <c r="D9" s="79" t="s">
        <v>34</v>
      </c>
      <c r="E9" s="64"/>
      <c r="F9" s="84"/>
      <c r="G9" s="79" t="s">
        <v>40</v>
      </c>
      <c r="H9" s="64"/>
      <c r="I9" s="65"/>
      <c r="J9" s="79" t="s">
        <v>40</v>
      </c>
      <c r="K9" s="64"/>
      <c r="L9" s="84"/>
      <c r="M9" s="79" t="s">
        <v>40</v>
      </c>
      <c r="N9" s="64"/>
      <c r="O9" s="84"/>
      <c r="P9" s="79" t="s">
        <v>40</v>
      </c>
      <c r="Q9" s="64"/>
      <c r="R9" s="84"/>
    </row>
    <row r="10" spans="1:18" x14ac:dyDescent="0.25">
      <c r="A10" s="56"/>
      <c r="B10" s="111"/>
      <c r="C10" s="112"/>
      <c r="D10" s="56" t="s">
        <v>35</v>
      </c>
      <c r="E10" s="57"/>
      <c r="F10" s="58"/>
      <c r="G10" s="56"/>
      <c r="H10" s="57"/>
      <c r="I10" s="58"/>
      <c r="J10" s="56"/>
      <c r="K10" s="57"/>
      <c r="L10" s="58"/>
      <c r="M10" s="56"/>
      <c r="N10" s="57"/>
      <c r="O10" s="58"/>
      <c r="P10" s="56"/>
      <c r="Q10" s="57"/>
      <c r="R10" s="58"/>
    </row>
    <row r="11" spans="1:18" x14ac:dyDescent="0.25">
      <c r="A11" s="56"/>
      <c r="B11" s="57"/>
      <c r="C11" s="58"/>
      <c r="D11" s="56" t="s">
        <v>36</v>
      </c>
      <c r="E11" s="57"/>
      <c r="F11" s="58"/>
      <c r="G11" s="56"/>
      <c r="H11" s="57"/>
      <c r="I11" s="58"/>
      <c r="J11" s="56"/>
      <c r="K11" s="57"/>
      <c r="L11" s="58"/>
      <c r="M11" s="56"/>
      <c r="N11" s="57"/>
      <c r="O11" s="58"/>
      <c r="P11" s="56"/>
      <c r="Q11" s="57"/>
      <c r="R11" s="58"/>
    </row>
    <row r="12" spans="1:18" x14ac:dyDescent="0.25">
      <c r="A12" s="56"/>
      <c r="B12" s="57"/>
      <c r="C12" s="58"/>
      <c r="D12" s="56" t="s">
        <v>37</v>
      </c>
      <c r="E12" s="57"/>
      <c r="F12" s="58"/>
      <c r="G12" s="56"/>
      <c r="H12" s="57"/>
      <c r="I12" s="58"/>
      <c r="J12" s="56"/>
      <c r="K12" s="57"/>
      <c r="L12" s="58"/>
      <c r="M12" s="56"/>
      <c r="N12" s="57"/>
      <c r="O12" s="58"/>
      <c r="P12" s="56"/>
      <c r="Q12" s="57"/>
      <c r="R12" s="58"/>
    </row>
    <row r="13" spans="1:18" x14ac:dyDescent="0.25">
      <c r="A13" s="87" t="s">
        <v>83</v>
      </c>
      <c r="B13" s="90"/>
      <c r="C13" s="89"/>
      <c r="D13" s="56" t="s">
        <v>38</v>
      </c>
      <c r="E13" s="57" t="s">
        <v>82</v>
      </c>
      <c r="F13" s="91">
        <v>0.75</v>
      </c>
      <c r="G13" s="56"/>
      <c r="H13" s="57"/>
      <c r="I13" s="58"/>
      <c r="J13" s="56"/>
      <c r="K13" s="57"/>
      <c r="L13" s="58"/>
      <c r="M13" s="56"/>
      <c r="N13" s="57"/>
      <c r="O13" s="58"/>
      <c r="P13" s="56"/>
      <c r="Q13" s="57"/>
      <c r="R13" s="58"/>
    </row>
    <row r="14" spans="1:18" ht="15.75" thickBot="1" x14ac:dyDescent="0.3">
      <c r="A14" s="85"/>
      <c r="B14" s="71"/>
      <c r="C14" s="72"/>
      <c r="D14" s="85" t="s">
        <v>39</v>
      </c>
      <c r="E14" s="71"/>
      <c r="F14" s="72"/>
      <c r="G14" s="85"/>
      <c r="H14" s="71"/>
      <c r="I14" s="72"/>
      <c r="J14" s="85"/>
      <c r="K14" s="71"/>
      <c r="L14" s="72"/>
      <c r="M14" s="85"/>
      <c r="N14" s="71"/>
      <c r="O14" s="72"/>
      <c r="P14" s="85"/>
      <c r="Q14" s="71"/>
      <c r="R14" s="72"/>
    </row>
    <row r="15" spans="1:18" ht="51.75" customHeight="1" thickBot="1" x14ac:dyDescent="0.3">
      <c r="A15" s="243" t="s">
        <v>298</v>
      </c>
      <c r="B15" s="244"/>
      <c r="C15" s="245"/>
      <c r="D15" s="249" t="s">
        <v>335</v>
      </c>
      <c r="E15" s="250"/>
      <c r="F15" s="251"/>
      <c r="G15" s="249" t="s">
        <v>336</v>
      </c>
      <c r="H15" s="250"/>
      <c r="I15" s="251"/>
      <c r="J15" s="249" t="s">
        <v>339</v>
      </c>
      <c r="K15" s="250"/>
      <c r="L15" s="251"/>
      <c r="M15" s="249" t="s">
        <v>334</v>
      </c>
      <c r="N15" s="250"/>
      <c r="O15" s="251"/>
      <c r="P15" s="249" t="s">
        <v>336</v>
      </c>
      <c r="Q15" s="250"/>
      <c r="R15" s="251"/>
    </row>
    <row r="16" spans="1:18" ht="15.75" thickBot="1" x14ac:dyDescent="0.3">
      <c r="A16" s="258" t="s">
        <v>256</v>
      </c>
      <c r="B16" s="259"/>
      <c r="C16" s="259"/>
      <c r="D16" s="260" t="s">
        <v>271</v>
      </c>
      <c r="E16" s="261"/>
      <c r="F16" s="262"/>
      <c r="G16" s="260" t="s">
        <v>272</v>
      </c>
      <c r="H16" s="261"/>
      <c r="I16" s="262"/>
      <c r="J16" s="260" t="s">
        <v>273</v>
      </c>
      <c r="K16" s="261"/>
      <c r="L16" s="262"/>
      <c r="M16" s="260" t="s">
        <v>274</v>
      </c>
      <c r="N16" s="261"/>
      <c r="O16" s="262"/>
      <c r="P16" s="260" t="s">
        <v>275</v>
      </c>
      <c r="Q16" s="261"/>
      <c r="R16" s="262"/>
    </row>
    <row r="17" spans="1:18" ht="51" customHeight="1" thickBot="1" x14ac:dyDescent="0.3">
      <c r="A17" s="243" t="s">
        <v>299</v>
      </c>
      <c r="B17" s="244"/>
      <c r="C17" s="245"/>
      <c r="D17" s="249" t="s">
        <v>345</v>
      </c>
      <c r="E17" s="250"/>
      <c r="F17" s="251"/>
      <c r="G17" s="249" t="s">
        <v>330</v>
      </c>
      <c r="H17" s="250"/>
      <c r="I17" s="251"/>
      <c r="J17" s="249" t="s">
        <v>331</v>
      </c>
      <c r="K17" s="250"/>
      <c r="L17" s="251"/>
      <c r="M17" s="249" t="s">
        <v>345</v>
      </c>
      <c r="N17" s="250"/>
      <c r="O17" s="251"/>
      <c r="P17" s="249" t="s">
        <v>330</v>
      </c>
      <c r="Q17" s="250"/>
      <c r="R17" s="251"/>
    </row>
    <row r="18" spans="1:18" x14ac:dyDescent="0.25">
      <c r="A18" s="269" t="s">
        <v>21</v>
      </c>
      <c r="B18" s="270"/>
      <c r="C18" s="271"/>
      <c r="D18" s="73" t="s">
        <v>12</v>
      </c>
      <c r="E18" s="66"/>
      <c r="F18" s="65"/>
      <c r="G18" s="73" t="s">
        <v>3</v>
      </c>
      <c r="H18" s="66"/>
      <c r="I18" s="65"/>
      <c r="J18" s="73" t="s">
        <v>3</v>
      </c>
      <c r="K18" s="66"/>
      <c r="L18" s="65"/>
      <c r="M18" s="73" t="s">
        <v>5</v>
      </c>
      <c r="N18" s="66"/>
      <c r="O18" s="65"/>
      <c r="P18" s="73" t="s">
        <v>5</v>
      </c>
      <c r="Q18" s="66"/>
      <c r="R18" s="65"/>
    </row>
    <row r="19" spans="1:18" ht="15.75" thickBot="1" x14ac:dyDescent="0.3">
      <c r="A19" s="263" t="s">
        <v>9</v>
      </c>
      <c r="B19" s="264"/>
      <c r="C19" s="265"/>
      <c r="D19" s="75" t="s">
        <v>12</v>
      </c>
      <c r="E19" s="76"/>
      <c r="F19" s="123"/>
      <c r="G19" s="76" t="s">
        <v>3</v>
      </c>
      <c r="H19" s="76"/>
      <c r="I19" s="123"/>
      <c r="J19" s="75" t="s">
        <v>3</v>
      </c>
      <c r="K19" s="76"/>
      <c r="L19" s="123"/>
      <c r="M19" s="75" t="s">
        <v>5</v>
      </c>
      <c r="N19" s="76"/>
      <c r="O19" s="123"/>
      <c r="P19" s="75" t="s">
        <v>5</v>
      </c>
      <c r="Q19" s="76"/>
      <c r="R19" s="123"/>
    </row>
    <row r="20" spans="1:18" x14ac:dyDescent="0.25">
      <c r="A20" s="269" t="s">
        <v>22</v>
      </c>
      <c r="B20" s="270"/>
      <c r="C20" s="271"/>
      <c r="D20" s="79" t="s">
        <v>12</v>
      </c>
      <c r="E20" s="64"/>
      <c r="F20" s="84"/>
      <c r="G20" s="79" t="s">
        <v>3</v>
      </c>
      <c r="H20" s="64"/>
      <c r="I20" s="65"/>
      <c r="J20" s="79" t="s">
        <v>3</v>
      </c>
      <c r="K20" s="64"/>
      <c r="L20" s="84"/>
      <c r="M20" s="79" t="s">
        <v>5</v>
      </c>
      <c r="N20" s="64"/>
      <c r="O20" s="84"/>
      <c r="P20" s="79" t="s">
        <v>5</v>
      </c>
      <c r="Q20" s="64"/>
      <c r="R20" s="84"/>
    </row>
    <row r="21" spans="1:18" x14ac:dyDescent="0.25">
      <c r="A21" s="266" t="s">
        <v>23</v>
      </c>
      <c r="B21" s="267"/>
      <c r="C21" s="268"/>
      <c r="D21" s="56" t="s">
        <v>12</v>
      </c>
      <c r="E21" s="57"/>
      <c r="F21" s="58"/>
      <c r="G21" s="56" t="s">
        <v>3</v>
      </c>
      <c r="H21" s="57"/>
      <c r="I21" s="58"/>
      <c r="J21" s="56" t="s">
        <v>5</v>
      </c>
      <c r="K21" s="57"/>
      <c r="L21" s="58"/>
      <c r="M21" s="56" t="s">
        <v>5</v>
      </c>
      <c r="N21" s="57"/>
      <c r="O21" s="58"/>
      <c r="P21" s="56" t="s">
        <v>5</v>
      </c>
      <c r="Q21" s="57"/>
      <c r="R21" s="58"/>
    </row>
    <row r="22" spans="1:18" ht="15.75" thickBot="1" x14ac:dyDescent="0.3">
      <c r="A22" s="263" t="s">
        <v>24</v>
      </c>
      <c r="B22" s="264"/>
      <c r="C22" s="265"/>
      <c r="D22" s="56" t="s">
        <v>25</v>
      </c>
      <c r="E22" s="57"/>
      <c r="F22" s="58"/>
      <c r="G22" s="56" t="s">
        <v>25</v>
      </c>
      <c r="H22" s="57"/>
      <c r="I22" s="123"/>
      <c r="J22" s="56" t="s">
        <v>25</v>
      </c>
      <c r="K22" s="57"/>
      <c r="L22" s="58"/>
      <c r="M22" s="56" t="s">
        <v>25</v>
      </c>
      <c r="N22" s="57"/>
      <c r="O22" s="58"/>
      <c r="P22" s="56" t="s">
        <v>25</v>
      </c>
      <c r="Q22" s="57"/>
      <c r="R22" s="58"/>
    </row>
    <row r="23" spans="1:18" ht="22.5" customHeight="1" thickBot="1" x14ac:dyDescent="0.3">
      <c r="A23" s="246" t="s">
        <v>300</v>
      </c>
      <c r="B23" s="247"/>
      <c r="C23" s="248"/>
      <c r="D23" s="255" t="s">
        <v>301</v>
      </c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7"/>
    </row>
    <row r="24" spans="1:18" x14ac:dyDescent="0.25">
      <c r="A24" s="63" t="s">
        <v>50</v>
      </c>
      <c r="B24" s="64"/>
      <c r="C24" s="110"/>
      <c r="D24" s="106" t="s">
        <v>41</v>
      </c>
      <c r="E24" s="64"/>
      <c r="F24" s="65"/>
      <c r="G24" s="63" t="s">
        <v>41</v>
      </c>
      <c r="H24" s="64"/>
      <c r="I24" s="65"/>
      <c r="J24" s="63" t="s">
        <v>41</v>
      </c>
      <c r="K24" s="64"/>
      <c r="L24" s="65"/>
      <c r="M24" s="63" t="s">
        <v>41</v>
      </c>
      <c r="N24" s="64"/>
      <c r="O24" s="66"/>
      <c r="P24" s="63" t="s">
        <v>41</v>
      </c>
      <c r="Q24" s="64"/>
      <c r="R24" s="65"/>
    </row>
    <row r="25" spans="1:18" ht="20.25" customHeight="1" x14ac:dyDescent="0.25">
      <c r="A25" s="56"/>
      <c r="B25" s="111"/>
      <c r="C25" s="112"/>
      <c r="D25" s="252" t="s">
        <v>43</v>
      </c>
      <c r="E25" s="253"/>
      <c r="F25" s="254"/>
      <c r="G25" s="252" t="s">
        <v>43</v>
      </c>
      <c r="H25" s="253"/>
      <c r="I25" s="254"/>
      <c r="J25" s="252" t="s">
        <v>52</v>
      </c>
      <c r="K25" s="253"/>
      <c r="L25" s="254"/>
      <c r="M25" s="252" t="s">
        <v>55</v>
      </c>
      <c r="N25" s="253"/>
      <c r="O25" s="254"/>
      <c r="P25" s="252" t="s">
        <v>52</v>
      </c>
      <c r="Q25" s="253"/>
      <c r="R25" s="254"/>
    </row>
    <row r="26" spans="1:18" x14ac:dyDescent="0.25">
      <c r="A26" s="56"/>
      <c r="B26" s="57"/>
      <c r="C26" s="58"/>
      <c r="D26" s="56" t="s">
        <v>44</v>
      </c>
      <c r="E26" s="57"/>
      <c r="F26" s="58"/>
      <c r="G26" s="56" t="s">
        <v>44</v>
      </c>
      <c r="H26" s="57"/>
      <c r="I26" s="58"/>
      <c r="J26" s="56" t="s">
        <v>44</v>
      </c>
      <c r="K26" s="57"/>
      <c r="L26" s="58"/>
      <c r="M26" s="56" t="s">
        <v>44</v>
      </c>
      <c r="N26" s="57"/>
      <c r="O26" s="57"/>
      <c r="P26" s="56" t="s">
        <v>44</v>
      </c>
      <c r="Q26" s="57"/>
      <c r="R26" s="58"/>
    </row>
    <row r="27" spans="1:18" ht="12.75" customHeight="1" x14ac:dyDescent="0.25">
      <c r="A27" s="56"/>
      <c r="B27" s="57"/>
      <c r="C27" s="58"/>
      <c r="D27" s="107" t="s">
        <v>42</v>
      </c>
      <c r="E27" s="57"/>
      <c r="F27" s="58"/>
      <c r="G27" s="68" t="s">
        <v>42</v>
      </c>
      <c r="H27" s="57"/>
      <c r="I27" s="58"/>
      <c r="J27" s="68" t="s">
        <v>42</v>
      </c>
      <c r="K27" s="57"/>
      <c r="L27" s="58"/>
      <c r="M27" s="68" t="s">
        <v>42</v>
      </c>
      <c r="N27" s="57"/>
      <c r="O27" s="57"/>
      <c r="P27" s="68" t="s">
        <v>42</v>
      </c>
      <c r="Q27" s="57"/>
      <c r="R27" s="58"/>
    </row>
    <row r="28" spans="1:18" ht="22.5" customHeight="1" x14ac:dyDescent="0.25">
      <c r="A28" s="56"/>
      <c r="B28" s="57"/>
      <c r="C28" s="58"/>
      <c r="D28" s="252" t="s">
        <v>45</v>
      </c>
      <c r="E28" s="253"/>
      <c r="F28" s="254"/>
      <c r="G28" s="252" t="s">
        <v>45</v>
      </c>
      <c r="H28" s="253"/>
      <c r="I28" s="254"/>
      <c r="J28" s="252" t="s">
        <v>53</v>
      </c>
      <c r="K28" s="253"/>
      <c r="L28" s="254"/>
      <c r="M28" s="252" t="s">
        <v>45</v>
      </c>
      <c r="N28" s="253"/>
      <c r="O28" s="254"/>
      <c r="P28" s="252" t="s">
        <v>58</v>
      </c>
      <c r="Q28" s="253"/>
      <c r="R28" s="254"/>
    </row>
    <row r="29" spans="1:18" ht="28.5" customHeight="1" x14ac:dyDescent="0.25">
      <c r="A29" s="56"/>
      <c r="B29" s="57"/>
      <c r="C29" s="58"/>
      <c r="D29" s="252" t="s">
        <v>46</v>
      </c>
      <c r="E29" s="253"/>
      <c r="F29" s="254"/>
      <c r="G29" s="252" t="s">
        <v>46</v>
      </c>
      <c r="H29" s="253"/>
      <c r="I29" s="254"/>
      <c r="J29" s="68" t="s">
        <v>47</v>
      </c>
      <c r="K29" s="57"/>
      <c r="L29" s="58"/>
      <c r="M29" s="252" t="s">
        <v>56</v>
      </c>
      <c r="N29" s="253"/>
      <c r="O29" s="254"/>
      <c r="P29" s="68" t="s">
        <v>47</v>
      </c>
      <c r="Q29" s="57"/>
      <c r="R29" s="58"/>
    </row>
    <row r="30" spans="1:18" ht="19.5" customHeight="1" x14ac:dyDescent="0.25">
      <c r="A30" s="56"/>
      <c r="B30" s="57"/>
      <c r="C30" s="58"/>
      <c r="D30" s="107" t="s">
        <v>47</v>
      </c>
      <c r="E30" s="57"/>
      <c r="F30" s="58"/>
      <c r="G30" s="68" t="s">
        <v>47</v>
      </c>
      <c r="H30" s="57"/>
      <c r="I30" s="58"/>
      <c r="J30" s="56" t="s">
        <v>48</v>
      </c>
      <c r="K30" s="57"/>
      <c r="L30" s="58"/>
      <c r="M30" s="68" t="s">
        <v>47</v>
      </c>
      <c r="N30" s="57"/>
      <c r="O30" s="57"/>
      <c r="P30" s="56" t="s">
        <v>57</v>
      </c>
      <c r="Q30" s="57"/>
      <c r="R30" s="58"/>
    </row>
    <row r="31" spans="1:18" x14ac:dyDescent="0.25">
      <c r="A31" s="56"/>
      <c r="B31" s="57"/>
      <c r="C31" s="58"/>
      <c r="D31" s="56" t="s">
        <v>48</v>
      </c>
      <c r="E31" s="57"/>
      <c r="F31" s="58"/>
      <c r="G31" s="56" t="s">
        <v>48</v>
      </c>
      <c r="H31" s="57"/>
      <c r="I31" s="58"/>
      <c r="J31" s="68" t="s">
        <v>54</v>
      </c>
      <c r="K31" s="57"/>
      <c r="L31" s="58"/>
      <c r="M31" s="56" t="s">
        <v>57</v>
      </c>
      <c r="N31" s="57"/>
      <c r="O31" s="57"/>
      <c r="P31" s="68" t="s">
        <v>49</v>
      </c>
      <c r="Q31" s="57"/>
      <c r="R31" s="58"/>
    </row>
    <row r="32" spans="1:18" ht="15.75" thickBot="1" x14ac:dyDescent="0.3">
      <c r="A32" s="56"/>
      <c r="B32" s="57"/>
      <c r="C32" s="58"/>
      <c r="D32" s="107" t="s">
        <v>49</v>
      </c>
      <c r="E32" s="57"/>
      <c r="F32" s="58"/>
      <c r="G32" s="68" t="s">
        <v>49</v>
      </c>
      <c r="H32" s="57"/>
      <c r="I32" s="58"/>
      <c r="J32" s="70"/>
      <c r="K32" s="71"/>
      <c r="L32" s="72"/>
      <c r="M32" s="68" t="s">
        <v>49</v>
      </c>
      <c r="N32" s="57"/>
      <c r="O32" s="57"/>
      <c r="P32" s="70"/>
      <c r="Q32" s="71"/>
      <c r="R32" s="72"/>
    </row>
    <row r="33" spans="1:18" ht="51.75" customHeight="1" thickBot="1" x14ac:dyDescent="0.3">
      <c r="A33" s="243" t="s">
        <v>298</v>
      </c>
      <c r="B33" s="244"/>
      <c r="C33" s="245"/>
      <c r="D33" s="249" t="s">
        <v>335</v>
      </c>
      <c r="E33" s="250"/>
      <c r="F33" s="251"/>
      <c r="G33" s="249" t="s">
        <v>337</v>
      </c>
      <c r="H33" s="250"/>
      <c r="I33" s="251"/>
      <c r="J33" s="249" t="s">
        <v>328</v>
      </c>
      <c r="K33" s="250"/>
      <c r="L33" s="251"/>
      <c r="M33" s="249" t="s">
        <v>335</v>
      </c>
      <c r="N33" s="250"/>
      <c r="O33" s="251"/>
      <c r="P33" s="249" t="s">
        <v>337</v>
      </c>
      <c r="Q33" s="250"/>
      <c r="R33" s="251"/>
    </row>
    <row r="34" spans="1:18" ht="15.75" thickBot="1" x14ac:dyDescent="0.3">
      <c r="A34" s="258" t="s">
        <v>257</v>
      </c>
      <c r="B34" s="259"/>
      <c r="C34" s="259"/>
      <c r="D34" s="260" t="s">
        <v>271</v>
      </c>
      <c r="E34" s="261"/>
      <c r="F34" s="262"/>
      <c r="G34" s="260" t="s">
        <v>272</v>
      </c>
      <c r="H34" s="261"/>
      <c r="I34" s="262"/>
      <c r="J34" s="260" t="s">
        <v>273</v>
      </c>
      <c r="K34" s="261"/>
      <c r="L34" s="262"/>
      <c r="M34" s="260" t="s">
        <v>274</v>
      </c>
      <c r="N34" s="261"/>
      <c r="O34" s="262"/>
      <c r="P34" s="260" t="s">
        <v>275</v>
      </c>
      <c r="Q34" s="261"/>
      <c r="R34" s="262"/>
    </row>
    <row r="35" spans="1:18" ht="33.6" customHeight="1" thickBot="1" x14ac:dyDescent="0.3">
      <c r="A35" s="127" t="s">
        <v>239</v>
      </c>
      <c r="B35" s="64"/>
      <c r="C35" s="110"/>
      <c r="D35" s="241" t="s">
        <v>276</v>
      </c>
      <c r="E35" s="242"/>
      <c r="F35" s="242"/>
      <c r="G35" s="64"/>
      <c r="H35" s="64"/>
      <c r="I35" s="231"/>
      <c r="J35" s="64"/>
      <c r="K35" s="64"/>
      <c r="L35" s="96"/>
      <c r="M35" s="64"/>
      <c r="N35" s="64"/>
      <c r="O35" s="96"/>
      <c r="P35" s="64"/>
      <c r="Q35" s="64"/>
      <c r="R35" s="84"/>
    </row>
    <row r="36" spans="1:18" ht="35.1" customHeight="1" thickBot="1" x14ac:dyDescent="0.3">
      <c r="A36" s="243" t="s">
        <v>298</v>
      </c>
      <c r="B36" s="244"/>
      <c r="C36" s="245"/>
      <c r="D36" s="238" t="s">
        <v>304</v>
      </c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40"/>
    </row>
    <row r="37" spans="1:18" ht="15.75" thickBot="1" x14ac:dyDescent="0.3">
      <c r="A37" s="258" t="s">
        <v>258</v>
      </c>
      <c r="B37" s="259"/>
      <c r="C37" s="259"/>
      <c r="D37" s="260" t="s">
        <v>271</v>
      </c>
      <c r="E37" s="261"/>
      <c r="F37" s="262"/>
      <c r="G37" s="260" t="s">
        <v>272</v>
      </c>
      <c r="H37" s="261"/>
      <c r="I37" s="262"/>
      <c r="J37" s="260" t="s">
        <v>273</v>
      </c>
      <c r="K37" s="261"/>
      <c r="L37" s="262"/>
      <c r="M37" s="260" t="s">
        <v>274</v>
      </c>
      <c r="N37" s="261"/>
      <c r="O37" s="262"/>
      <c r="P37" s="260" t="s">
        <v>275</v>
      </c>
      <c r="Q37" s="261"/>
      <c r="R37" s="262"/>
    </row>
    <row r="38" spans="1:18" ht="52.5" customHeight="1" thickBot="1" x14ac:dyDescent="0.3">
      <c r="A38" s="243" t="s">
        <v>299</v>
      </c>
      <c r="B38" s="244"/>
      <c r="C38" s="245"/>
      <c r="D38" s="249" t="s">
        <v>345</v>
      </c>
      <c r="E38" s="250"/>
      <c r="F38" s="251"/>
      <c r="G38" s="249" t="s">
        <v>330</v>
      </c>
      <c r="H38" s="250"/>
      <c r="I38" s="251"/>
      <c r="J38" s="249" t="s">
        <v>331</v>
      </c>
      <c r="K38" s="250"/>
      <c r="L38" s="251"/>
      <c r="M38" s="249" t="s">
        <v>345</v>
      </c>
      <c r="N38" s="250"/>
      <c r="O38" s="251"/>
      <c r="P38" s="249" t="s">
        <v>330</v>
      </c>
      <c r="Q38" s="250"/>
      <c r="R38" s="251"/>
    </row>
    <row r="39" spans="1:18" x14ac:dyDescent="0.25">
      <c r="A39" s="269" t="s">
        <v>26</v>
      </c>
      <c r="B39" s="270"/>
      <c r="C39" s="271"/>
      <c r="D39" s="73" t="s">
        <v>12</v>
      </c>
      <c r="E39" s="66"/>
      <c r="F39" s="65"/>
      <c r="G39" s="73" t="s">
        <v>3</v>
      </c>
      <c r="H39" s="66"/>
      <c r="I39" s="65"/>
      <c r="J39" s="73" t="s">
        <v>3</v>
      </c>
      <c r="K39" s="66"/>
      <c r="L39" s="65"/>
      <c r="M39" s="73" t="s">
        <v>5</v>
      </c>
      <c r="N39" s="66"/>
      <c r="O39" s="65"/>
      <c r="P39" s="73" t="s">
        <v>5</v>
      </c>
      <c r="Q39" s="66"/>
      <c r="R39" s="65"/>
    </row>
    <row r="40" spans="1:18" ht="15.75" thickBot="1" x14ac:dyDescent="0.3">
      <c r="A40" s="263" t="s">
        <v>27</v>
      </c>
      <c r="B40" s="264"/>
      <c r="C40" s="265"/>
      <c r="D40" s="75" t="s">
        <v>12</v>
      </c>
      <c r="E40" s="76"/>
      <c r="F40" s="123"/>
      <c r="G40" s="76" t="s">
        <v>3</v>
      </c>
      <c r="H40" s="76"/>
      <c r="I40" s="123"/>
      <c r="J40" s="75" t="s">
        <v>3</v>
      </c>
      <c r="K40" s="76"/>
      <c r="L40" s="123"/>
      <c r="M40" s="75" t="s">
        <v>5</v>
      </c>
      <c r="N40" s="76"/>
      <c r="O40" s="123"/>
      <c r="P40" s="75" t="s">
        <v>5</v>
      </c>
      <c r="Q40" s="76"/>
      <c r="R40" s="123"/>
    </row>
    <row r="41" spans="1:18" x14ac:dyDescent="0.25">
      <c r="A41" s="269" t="s">
        <v>14</v>
      </c>
      <c r="B41" s="270"/>
      <c r="C41" s="271"/>
      <c r="D41" s="79" t="s">
        <v>12</v>
      </c>
      <c r="E41" s="64"/>
      <c r="F41" s="84"/>
      <c r="G41" s="79" t="s">
        <v>3</v>
      </c>
      <c r="H41" s="64"/>
      <c r="I41" s="65"/>
      <c r="J41" s="79" t="s">
        <v>3</v>
      </c>
      <c r="K41" s="64"/>
      <c r="L41" s="84"/>
      <c r="M41" s="79" t="s">
        <v>5</v>
      </c>
      <c r="N41" s="64"/>
      <c r="O41" s="84"/>
      <c r="P41" s="79" t="s">
        <v>5</v>
      </c>
      <c r="Q41" s="64"/>
      <c r="R41" s="84"/>
    </row>
    <row r="42" spans="1:18" x14ac:dyDescent="0.25">
      <c r="A42" s="266" t="s">
        <v>28</v>
      </c>
      <c r="B42" s="267"/>
      <c r="C42" s="268"/>
      <c r="D42" s="56" t="s">
        <v>12</v>
      </c>
      <c r="E42" s="57"/>
      <c r="F42" s="58"/>
      <c r="G42" s="56" t="s">
        <v>3</v>
      </c>
      <c r="H42" s="57"/>
      <c r="I42" s="58"/>
      <c r="J42" s="56" t="s">
        <v>3</v>
      </c>
      <c r="K42" s="57"/>
      <c r="L42" s="58"/>
      <c r="M42" s="56" t="s">
        <v>5</v>
      </c>
      <c r="N42" s="57"/>
      <c r="O42" s="58"/>
      <c r="P42" s="56" t="s">
        <v>5</v>
      </c>
      <c r="Q42" s="57"/>
      <c r="R42" s="58"/>
    </row>
    <row r="43" spans="1:18" ht="15.75" thickBot="1" x14ac:dyDescent="0.3">
      <c r="A43" s="263" t="s">
        <v>16</v>
      </c>
      <c r="B43" s="264"/>
      <c r="C43" s="265"/>
      <c r="D43" s="56" t="s">
        <v>17</v>
      </c>
      <c r="E43" s="57"/>
      <c r="F43" s="58"/>
      <c r="G43" s="56" t="s">
        <v>18</v>
      </c>
      <c r="H43" s="57"/>
      <c r="I43" s="123"/>
      <c r="J43" s="56" t="s">
        <v>19</v>
      </c>
      <c r="K43" s="57"/>
      <c r="L43" s="58"/>
      <c r="M43" s="56" t="s">
        <v>20</v>
      </c>
      <c r="N43" s="57"/>
      <c r="O43" s="58"/>
      <c r="P43" s="56" t="s">
        <v>20</v>
      </c>
      <c r="Q43" s="57"/>
      <c r="R43" s="58"/>
    </row>
    <row r="44" spans="1:18" ht="22.5" customHeight="1" thickBot="1" x14ac:dyDescent="0.3">
      <c r="A44" s="130" t="s">
        <v>300</v>
      </c>
      <c r="B44" s="128"/>
      <c r="C44" s="129"/>
      <c r="D44" s="255" t="s">
        <v>346</v>
      </c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7"/>
    </row>
    <row r="45" spans="1:18" x14ac:dyDescent="0.25">
      <c r="A45" s="63" t="s">
        <v>59</v>
      </c>
      <c r="B45" s="64"/>
      <c r="C45" s="110"/>
      <c r="D45" s="79" t="s">
        <v>277</v>
      </c>
      <c r="E45" s="64"/>
      <c r="F45" s="65"/>
      <c r="G45" s="79" t="s">
        <v>60</v>
      </c>
      <c r="H45" s="64"/>
      <c r="I45" s="65"/>
      <c r="J45" s="79" t="s">
        <v>63</v>
      </c>
      <c r="K45" s="64"/>
      <c r="L45" s="84"/>
      <c r="M45" s="79" t="s">
        <v>65</v>
      </c>
      <c r="N45" s="64"/>
      <c r="O45" s="84"/>
      <c r="P45" s="79" t="s">
        <v>65</v>
      </c>
      <c r="Q45" s="64"/>
      <c r="R45" s="84"/>
    </row>
    <row r="46" spans="1:18" x14ac:dyDescent="0.25">
      <c r="A46" s="56"/>
      <c r="B46" s="111"/>
      <c r="C46" s="112"/>
      <c r="D46" s="56" t="s">
        <v>61</v>
      </c>
      <c r="E46" s="93">
        <f>0.16*F13</f>
        <v>0.12</v>
      </c>
      <c r="F46" s="58"/>
      <c r="G46" s="56" t="s">
        <v>61</v>
      </c>
      <c r="H46" s="93">
        <f>0.16*F13</f>
        <v>0.12</v>
      </c>
      <c r="I46" s="58"/>
      <c r="J46" s="56" t="s">
        <v>61</v>
      </c>
      <c r="K46" s="93">
        <f>0.155*F13</f>
        <v>0.11624999999999999</v>
      </c>
      <c r="L46" s="58"/>
      <c r="M46" s="56" t="s">
        <v>61</v>
      </c>
      <c r="N46" s="93">
        <f>0.149*F13</f>
        <v>0.11174999999999999</v>
      </c>
      <c r="O46" s="58"/>
      <c r="P46" s="56" t="s">
        <v>61</v>
      </c>
      <c r="Q46" s="93">
        <f>0.147*F13</f>
        <v>0.11024999999999999</v>
      </c>
      <c r="R46" s="58"/>
    </row>
    <row r="47" spans="1:18" x14ac:dyDescent="0.25">
      <c r="A47" s="56" t="s">
        <v>120</v>
      </c>
      <c r="B47" s="57"/>
      <c r="C47" s="58"/>
      <c r="D47" s="56" t="s">
        <v>62</v>
      </c>
      <c r="E47" s="57"/>
      <c r="F47" s="58"/>
      <c r="G47" s="56" t="s">
        <v>62</v>
      </c>
      <c r="H47" s="57"/>
      <c r="I47" s="58"/>
      <c r="J47" s="56" t="s">
        <v>62</v>
      </c>
      <c r="K47" s="57"/>
      <c r="L47" s="58"/>
      <c r="M47" s="56" t="s">
        <v>62</v>
      </c>
      <c r="N47" s="57"/>
      <c r="O47" s="58"/>
      <c r="P47" s="56" t="s">
        <v>62</v>
      </c>
      <c r="Q47" s="57"/>
      <c r="R47" s="58"/>
    </row>
    <row r="48" spans="1:18" x14ac:dyDescent="0.25">
      <c r="A48" s="56"/>
      <c r="B48" s="57"/>
      <c r="C48" s="58"/>
      <c r="D48" s="56"/>
      <c r="E48" s="57"/>
      <c r="F48" s="58"/>
      <c r="G48" s="56"/>
      <c r="H48" s="57"/>
      <c r="I48" s="58"/>
      <c r="J48" s="56" t="s">
        <v>64</v>
      </c>
      <c r="K48" s="94"/>
      <c r="L48" s="58"/>
      <c r="M48" s="56" t="s">
        <v>66</v>
      </c>
      <c r="N48" s="57"/>
      <c r="O48" s="58"/>
      <c r="P48" s="56" t="s">
        <v>66</v>
      </c>
      <c r="Q48" s="57"/>
      <c r="R48" s="58"/>
    </row>
    <row r="49" spans="1:18" x14ac:dyDescent="0.25">
      <c r="A49" s="56"/>
      <c r="B49" s="57"/>
      <c r="C49" s="58"/>
      <c r="D49" s="56"/>
      <c r="E49" s="57"/>
      <c r="F49" s="58"/>
      <c r="G49" s="56"/>
      <c r="H49" s="57"/>
      <c r="I49" s="58"/>
      <c r="J49" s="56" t="s">
        <v>61</v>
      </c>
      <c r="K49" s="93">
        <f>0.069*F13</f>
        <v>5.1750000000000004E-2</v>
      </c>
      <c r="L49" s="58"/>
      <c r="M49" s="56" t="s">
        <v>61</v>
      </c>
      <c r="N49" s="93">
        <f>0.068*F13</f>
        <v>5.1000000000000004E-2</v>
      </c>
      <c r="O49" s="58"/>
      <c r="P49" s="56" t="s">
        <v>61</v>
      </c>
      <c r="Q49" s="93">
        <f>0.067*F13</f>
        <v>5.0250000000000003E-2</v>
      </c>
      <c r="R49" s="58"/>
    </row>
    <row r="50" spans="1:18" ht="15.75" thickBot="1" x14ac:dyDescent="0.3">
      <c r="A50" s="56"/>
      <c r="B50" s="57"/>
      <c r="C50" s="58"/>
      <c r="D50" s="56"/>
      <c r="E50" s="57"/>
      <c r="F50" s="58"/>
      <c r="G50" s="56"/>
      <c r="H50" s="57"/>
      <c r="I50" s="58"/>
      <c r="J50" s="56" t="s">
        <v>62</v>
      </c>
      <c r="K50" s="57"/>
      <c r="L50" s="58"/>
      <c r="M50" s="56" t="s">
        <v>62</v>
      </c>
      <c r="N50" s="57"/>
      <c r="O50" s="58"/>
      <c r="P50" s="56" t="s">
        <v>62</v>
      </c>
      <c r="Q50" s="57"/>
      <c r="R50" s="58"/>
    </row>
    <row r="51" spans="1:18" ht="56.25" customHeight="1" thickBot="1" x14ac:dyDescent="0.3">
      <c r="A51" s="243" t="s">
        <v>298</v>
      </c>
      <c r="B51" s="244"/>
      <c r="C51" s="245"/>
      <c r="D51" s="249" t="s">
        <v>347</v>
      </c>
      <c r="E51" s="250"/>
      <c r="F51" s="251"/>
      <c r="G51" s="249" t="s">
        <v>348</v>
      </c>
      <c r="H51" s="250"/>
      <c r="I51" s="251"/>
      <c r="J51" s="249" t="s">
        <v>349</v>
      </c>
      <c r="K51" s="250"/>
      <c r="L51" s="251"/>
      <c r="M51" s="249" t="s">
        <v>347</v>
      </c>
      <c r="N51" s="250"/>
      <c r="O51" s="251"/>
      <c r="P51" s="249" t="s">
        <v>348</v>
      </c>
      <c r="Q51" s="250"/>
      <c r="R51" s="251"/>
    </row>
    <row r="52" spans="1:18" ht="15.75" thickBot="1" x14ac:dyDescent="0.3">
      <c r="A52" s="258" t="s">
        <v>259</v>
      </c>
      <c r="B52" s="259"/>
      <c r="C52" s="259"/>
      <c r="D52" s="260" t="s">
        <v>271</v>
      </c>
      <c r="E52" s="261"/>
      <c r="F52" s="262"/>
      <c r="G52" s="260" t="s">
        <v>272</v>
      </c>
      <c r="H52" s="261"/>
      <c r="I52" s="262"/>
      <c r="J52" s="260" t="s">
        <v>273</v>
      </c>
      <c r="K52" s="261"/>
      <c r="L52" s="262"/>
      <c r="M52" s="260" t="s">
        <v>274</v>
      </c>
      <c r="N52" s="261"/>
      <c r="O52" s="262"/>
      <c r="P52" s="260" t="s">
        <v>275</v>
      </c>
      <c r="Q52" s="261"/>
      <c r="R52" s="262"/>
    </row>
    <row r="53" spans="1:18" ht="38.1" customHeight="1" thickBot="1" x14ac:dyDescent="0.3">
      <c r="A53" s="243" t="s">
        <v>299</v>
      </c>
      <c r="B53" s="244"/>
      <c r="C53" s="245"/>
      <c r="D53" s="249" t="s">
        <v>345</v>
      </c>
      <c r="E53" s="250"/>
      <c r="F53" s="251"/>
      <c r="G53" s="249" t="s">
        <v>330</v>
      </c>
      <c r="H53" s="250"/>
      <c r="I53" s="251"/>
      <c r="J53" s="249" t="s">
        <v>331</v>
      </c>
      <c r="K53" s="250"/>
      <c r="L53" s="251"/>
      <c r="M53" s="249" t="s">
        <v>345</v>
      </c>
      <c r="N53" s="250"/>
      <c r="O53" s="251"/>
      <c r="P53" s="249" t="s">
        <v>330</v>
      </c>
      <c r="Q53" s="250"/>
      <c r="R53" s="251"/>
    </row>
    <row r="54" spans="1:18" x14ac:dyDescent="0.25">
      <c r="A54" s="269" t="s">
        <v>29</v>
      </c>
      <c r="B54" s="270"/>
      <c r="C54" s="271"/>
      <c r="D54" s="73" t="s">
        <v>12</v>
      </c>
      <c r="E54" s="66"/>
      <c r="F54" s="65"/>
      <c r="G54" s="73" t="s">
        <v>3</v>
      </c>
      <c r="H54" s="66"/>
      <c r="I54" s="65"/>
      <c r="J54" s="73" t="s">
        <v>3</v>
      </c>
      <c r="K54" s="66"/>
      <c r="L54" s="65"/>
      <c r="M54" s="73" t="s">
        <v>5</v>
      </c>
      <c r="N54" s="66"/>
      <c r="O54" s="65"/>
      <c r="P54" s="73" t="s">
        <v>5</v>
      </c>
      <c r="Q54" s="66"/>
      <c r="R54" s="65"/>
    </row>
    <row r="55" spans="1:18" ht="15.75" thickBot="1" x14ac:dyDescent="0.3">
      <c r="A55" s="263" t="s">
        <v>30</v>
      </c>
      <c r="B55" s="264"/>
      <c r="C55" s="265"/>
      <c r="D55" s="75" t="s">
        <v>12</v>
      </c>
      <c r="E55" s="76"/>
      <c r="F55" s="123"/>
      <c r="G55" s="76" t="s">
        <v>3</v>
      </c>
      <c r="H55" s="76"/>
      <c r="I55" s="123"/>
      <c r="J55" s="75" t="s">
        <v>3</v>
      </c>
      <c r="K55" s="76"/>
      <c r="L55" s="123"/>
      <c r="M55" s="75" t="s">
        <v>5</v>
      </c>
      <c r="N55" s="76"/>
      <c r="O55" s="123"/>
      <c r="P55" s="75" t="s">
        <v>5</v>
      </c>
      <c r="Q55" s="76"/>
      <c r="R55" s="123"/>
    </row>
    <row r="56" spans="1:18" x14ac:dyDescent="0.25">
      <c r="A56" s="269" t="s">
        <v>31</v>
      </c>
      <c r="B56" s="270"/>
      <c r="C56" s="271"/>
      <c r="D56" s="79" t="s">
        <v>12</v>
      </c>
      <c r="E56" s="64"/>
      <c r="F56" s="84"/>
      <c r="G56" s="79" t="s">
        <v>3</v>
      </c>
      <c r="H56" s="64"/>
      <c r="I56" s="65"/>
      <c r="J56" s="79" t="s">
        <v>3</v>
      </c>
      <c r="K56" s="64"/>
      <c r="L56" s="84"/>
      <c r="M56" s="79" t="s">
        <v>5</v>
      </c>
      <c r="N56" s="64"/>
      <c r="O56" s="84"/>
      <c r="P56" s="79" t="s">
        <v>5</v>
      </c>
      <c r="Q56" s="64"/>
      <c r="R56" s="84"/>
    </row>
    <row r="57" spans="1:18" x14ac:dyDescent="0.25">
      <c r="A57" s="266" t="s">
        <v>23</v>
      </c>
      <c r="B57" s="267"/>
      <c r="C57" s="268"/>
      <c r="D57" s="56" t="s">
        <v>12</v>
      </c>
      <c r="E57" s="57"/>
      <c r="F57" s="58"/>
      <c r="G57" s="56" t="s">
        <v>12</v>
      </c>
      <c r="H57" s="57"/>
      <c r="I57" s="58"/>
      <c r="J57" s="56" t="s">
        <v>3</v>
      </c>
      <c r="K57" s="57"/>
      <c r="L57" s="58"/>
      <c r="M57" s="56" t="s">
        <v>5</v>
      </c>
      <c r="N57" s="57"/>
      <c r="O57" s="58"/>
      <c r="P57" s="56" t="s">
        <v>5</v>
      </c>
      <c r="Q57" s="57"/>
      <c r="R57" s="58"/>
    </row>
    <row r="58" spans="1:18" ht="15.75" thickBot="1" x14ac:dyDescent="0.3">
      <c r="A58" s="263" t="s">
        <v>32</v>
      </c>
      <c r="B58" s="264"/>
      <c r="C58" s="265"/>
      <c r="D58" s="56" t="s">
        <v>33</v>
      </c>
      <c r="E58" s="57"/>
      <c r="F58" s="58"/>
      <c r="G58" s="56" t="s">
        <v>33</v>
      </c>
      <c r="H58" s="57"/>
      <c r="I58" s="123"/>
      <c r="J58" s="56" t="s">
        <v>33</v>
      </c>
      <c r="K58" s="57"/>
      <c r="L58" s="58"/>
      <c r="M58" s="56" t="s">
        <v>33</v>
      </c>
      <c r="N58" s="57"/>
      <c r="O58" s="58"/>
      <c r="P58" s="56" t="s">
        <v>33</v>
      </c>
      <c r="Q58" s="57"/>
      <c r="R58" s="58"/>
    </row>
    <row r="59" spans="1:18" ht="27" customHeight="1" thickBot="1" x14ac:dyDescent="0.3">
      <c r="A59" s="246" t="s">
        <v>300</v>
      </c>
      <c r="B59" s="247"/>
      <c r="C59" s="248"/>
      <c r="D59" s="255" t="s">
        <v>346</v>
      </c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7"/>
    </row>
    <row r="60" spans="1:18" ht="23.25" customHeight="1" x14ac:dyDescent="0.25">
      <c r="A60" s="63" t="s">
        <v>50</v>
      </c>
      <c r="B60" s="64"/>
      <c r="C60" s="110"/>
      <c r="D60" s="106" t="s">
        <v>41</v>
      </c>
      <c r="E60" s="64"/>
      <c r="F60" s="65"/>
      <c r="G60" s="63" t="s">
        <v>41</v>
      </c>
      <c r="H60" s="64"/>
      <c r="I60" s="65"/>
      <c r="J60" s="63" t="s">
        <v>41</v>
      </c>
      <c r="K60" s="64"/>
      <c r="L60" s="65"/>
      <c r="M60" s="63" t="s">
        <v>41</v>
      </c>
      <c r="N60" s="64"/>
      <c r="O60" s="66"/>
      <c r="P60" s="63" t="s">
        <v>41</v>
      </c>
      <c r="Q60" s="64"/>
      <c r="R60" s="65"/>
    </row>
    <row r="61" spans="1:18" ht="26.25" customHeight="1" x14ac:dyDescent="0.25">
      <c r="A61" s="56"/>
      <c r="B61" s="111"/>
      <c r="C61" s="112"/>
      <c r="D61" s="252" t="s">
        <v>43</v>
      </c>
      <c r="E61" s="253"/>
      <c r="F61" s="254"/>
      <c r="G61" s="252" t="s">
        <v>43</v>
      </c>
      <c r="H61" s="253"/>
      <c r="I61" s="254"/>
      <c r="J61" s="252" t="s">
        <v>43</v>
      </c>
      <c r="K61" s="253"/>
      <c r="L61" s="254"/>
      <c r="M61" s="252" t="s">
        <v>71</v>
      </c>
      <c r="N61" s="253"/>
      <c r="O61" s="254"/>
      <c r="P61" s="252" t="s">
        <v>43</v>
      </c>
      <c r="Q61" s="253"/>
      <c r="R61" s="254"/>
    </row>
    <row r="62" spans="1:18" x14ac:dyDescent="0.25">
      <c r="A62" s="56"/>
      <c r="B62" s="57"/>
      <c r="C62" s="58"/>
      <c r="D62" s="252" t="s">
        <v>67</v>
      </c>
      <c r="E62" s="253"/>
      <c r="F62" s="254"/>
      <c r="G62" s="252" t="s">
        <v>67</v>
      </c>
      <c r="H62" s="253"/>
      <c r="I62" s="254"/>
      <c r="J62" s="56" t="s">
        <v>67</v>
      </c>
      <c r="K62" s="57"/>
      <c r="L62" s="58"/>
      <c r="M62" s="56" t="s">
        <v>67</v>
      </c>
      <c r="N62" s="57"/>
      <c r="O62" s="57"/>
      <c r="P62" s="56" t="s">
        <v>75</v>
      </c>
      <c r="Q62" s="57"/>
      <c r="R62" s="58"/>
    </row>
    <row r="63" spans="1:18" ht="24" customHeight="1" x14ac:dyDescent="0.25">
      <c r="A63" s="56"/>
      <c r="B63" s="57"/>
      <c r="C63" s="58"/>
      <c r="D63" s="107" t="s">
        <v>42</v>
      </c>
      <c r="E63" s="57"/>
      <c r="F63" s="58"/>
      <c r="G63" s="68" t="s">
        <v>42</v>
      </c>
      <c r="H63" s="57"/>
      <c r="I63" s="58"/>
      <c r="J63" s="68" t="s">
        <v>42</v>
      </c>
      <c r="K63" s="57"/>
      <c r="L63" s="58"/>
      <c r="M63" s="68" t="s">
        <v>42</v>
      </c>
      <c r="N63" s="57"/>
      <c r="O63" s="57"/>
      <c r="P63" s="68" t="s">
        <v>42</v>
      </c>
      <c r="Q63" s="57"/>
      <c r="R63" s="58"/>
    </row>
    <row r="64" spans="1:18" ht="26.25" customHeight="1" x14ac:dyDescent="0.25">
      <c r="A64" s="56"/>
      <c r="B64" s="57"/>
      <c r="C64" s="58"/>
      <c r="D64" s="252" t="s">
        <v>77</v>
      </c>
      <c r="E64" s="253"/>
      <c r="F64" s="254"/>
      <c r="G64" s="252" t="s">
        <v>77</v>
      </c>
      <c r="H64" s="253"/>
      <c r="I64" s="254"/>
      <c r="J64" s="252" t="s">
        <v>76</v>
      </c>
      <c r="K64" s="253"/>
      <c r="L64" s="254"/>
      <c r="M64" s="252" t="s">
        <v>72</v>
      </c>
      <c r="N64" s="253"/>
      <c r="O64" s="254"/>
      <c r="P64" s="252" t="s">
        <v>76</v>
      </c>
      <c r="Q64" s="253"/>
      <c r="R64" s="254"/>
    </row>
    <row r="65" spans="1:18" ht="23.25" customHeight="1" x14ac:dyDescent="0.25">
      <c r="A65" s="56"/>
      <c r="B65" s="57"/>
      <c r="C65" s="58"/>
      <c r="D65" s="252" t="s">
        <v>68</v>
      </c>
      <c r="E65" s="253"/>
      <c r="F65" s="254"/>
      <c r="G65" s="252" t="s">
        <v>68</v>
      </c>
      <c r="H65" s="253"/>
      <c r="I65" s="254"/>
      <c r="J65" s="252" t="s">
        <v>68</v>
      </c>
      <c r="K65" s="274"/>
      <c r="L65" s="275"/>
      <c r="M65" s="252" t="s">
        <v>73</v>
      </c>
      <c r="N65" s="253"/>
      <c r="O65" s="254"/>
      <c r="P65" s="252" t="s">
        <v>68</v>
      </c>
      <c r="Q65" s="274"/>
      <c r="R65" s="275"/>
    </row>
    <row r="66" spans="1:18" ht="15.75" customHeight="1" x14ac:dyDescent="0.25">
      <c r="A66" s="56"/>
      <c r="B66" s="57"/>
      <c r="C66" s="58"/>
      <c r="D66" s="107" t="s">
        <v>47</v>
      </c>
      <c r="E66" s="57"/>
      <c r="F66" s="58"/>
      <c r="G66" s="68" t="s">
        <v>47</v>
      </c>
      <c r="H66" s="57"/>
      <c r="I66" s="58"/>
      <c r="J66" s="68" t="s">
        <v>47</v>
      </c>
      <c r="K66" s="57"/>
      <c r="L66" s="58"/>
      <c r="M66" s="68" t="s">
        <v>47</v>
      </c>
      <c r="N66" s="57"/>
      <c r="O66" s="57"/>
      <c r="P66" s="68" t="s">
        <v>47</v>
      </c>
      <c r="Q66" s="57"/>
      <c r="R66" s="58"/>
    </row>
    <row r="67" spans="1:18" x14ac:dyDescent="0.25">
      <c r="A67" s="56"/>
      <c r="B67" s="57"/>
      <c r="C67" s="58"/>
      <c r="D67" s="56" t="s">
        <v>57</v>
      </c>
      <c r="E67" s="57"/>
      <c r="F67" s="58"/>
      <c r="G67" s="56" t="s">
        <v>57</v>
      </c>
      <c r="H67" s="57"/>
      <c r="I67" s="58"/>
      <c r="J67" s="56" t="s">
        <v>48</v>
      </c>
      <c r="K67" s="57"/>
      <c r="L67" s="58"/>
      <c r="M67" s="56" t="s">
        <v>48</v>
      </c>
      <c r="N67" s="57"/>
      <c r="O67" s="57"/>
      <c r="P67" s="56" t="s">
        <v>48</v>
      </c>
      <c r="Q67" s="57"/>
      <c r="R67" s="58"/>
    </row>
    <row r="68" spans="1:18" ht="19.5" customHeight="1" thickBot="1" x14ac:dyDescent="0.3">
      <c r="A68" s="56"/>
      <c r="B68" s="57"/>
      <c r="C68" s="58"/>
      <c r="D68" s="107" t="s">
        <v>69</v>
      </c>
      <c r="E68" s="57"/>
      <c r="F68" s="58"/>
      <c r="G68" s="68" t="s">
        <v>69</v>
      </c>
      <c r="H68" s="57"/>
      <c r="I68" s="58"/>
      <c r="J68" s="68" t="s">
        <v>70</v>
      </c>
      <c r="K68" s="57"/>
      <c r="L68" s="58"/>
      <c r="M68" s="68" t="s">
        <v>74</v>
      </c>
      <c r="N68" s="57"/>
      <c r="O68" s="57"/>
      <c r="P68" s="68" t="s">
        <v>78</v>
      </c>
      <c r="Q68" s="57"/>
      <c r="R68" s="58"/>
    </row>
    <row r="69" spans="1:18" ht="52.5" customHeight="1" thickBot="1" x14ac:dyDescent="0.3">
      <c r="A69" s="243" t="s">
        <v>298</v>
      </c>
      <c r="B69" s="244"/>
      <c r="C69" s="245"/>
      <c r="D69" s="249" t="s">
        <v>347</v>
      </c>
      <c r="E69" s="250"/>
      <c r="F69" s="251"/>
      <c r="G69" s="249" t="s">
        <v>348</v>
      </c>
      <c r="H69" s="250"/>
      <c r="I69" s="251"/>
      <c r="J69" s="249" t="s">
        <v>349</v>
      </c>
      <c r="K69" s="250"/>
      <c r="L69" s="251"/>
      <c r="M69" s="249" t="s">
        <v>347</v>
      </c>
      <c r="N69" s="250"/>
      <c r="O69" s="251"/>
      <c r="P69" s="249" t="s">
        <v>348</v>
      </c>
      <c r="Q69" s="250"/>
      <c r="R69" s="251"/>
    </row>
    <row r="70" spans="1:18" ht="15.75" thickBot="1" x14ac:dyDescent="0.3">
      <c r="A70" s="272" t="s">
        <v>260</v>
      </c>
      <c r="B70" s="273"/>
      <c r="C70" s="273"/>
      <c r="D70" s="260" t="s">
        <v>271</v>
      </c>
      <c r="E70" s="261"/>
      <c r="F70" s="262"/>
      <c r="G70" s="260" t="s">
        <v>272</v>
      </c>
      <c r="H70" s="261"/>
      <c r="I70" s="262"/>
      <c r="J70" s="260" t="s">
        <v>273</v>
      </c>
      <c r="K70" s="261"/>
      <c r="L70" s="262"/>
      <c r="M70" s="260" t="s">
        <v>274</v>
      </c>
      <c r="N70" s="261"/>
      <c r="O70" s="262"/>
      <c r="P70" s="260" t="s">
        <v>275</v>
      </c>
      <c r="Q70" s="261"/>
      <c r="R70" s="262"/>
    </row>
    <row r="71" spans="1:18" x14ac:dyDescent="0.25">
      <c r="A71" s="200" t="s">
        <v>79</v>
      </c>
      <c r="B71" s="64"/>
      <c r="C71" s="110"/>
      <c r="D71" s="64" t="s">
        <v>278</v>
      </c>
      <c r="E71" s="64"/>
      <c r="F71" s="84"/>
      <c r="G71" s="79" t="s">
        <v>80</v>
      </c>
      <c r="H71" s="64"/>
      <c r="I71" s="65"/>
      <c r="J71" s="79" t="s">
        <v>80</v>
      </c>
      <c r="K71" s="64"/>
      <c r="L71" s="84"/>
      <c r="M71" s="79" t="s">
        <v>80</v>
      </c>
      <c r="N71" s="64"/>
      <c r="O71" s="84"/>
      <c r="P71" s="79" t="s">
        <v>80</v>
      </c>
      <c r="Q71" s="64"/>
      <c r="R71" s="84"/>
    </row>
    <row r="72" spans="1:18" ht="15.75" thickBot="1" x14ac:dyDescent="0.3">
      <c r="A72" s="85"/>
      <c r="B72" s="115"/>
      <c r="C72" s="116"/>
      <c r="D72" s="217" t="s">
        <v>81</v>
      </c>
      <c r="E72" s="217"/>
      <c r="F72" s="218"/>
      <c r="G72" s="216" t="s">
        <v>81</v>
      </c>
      <c r="H72" s="217"/>
      <c r="I72" s="218"/>
      <c r="J72" s="216" t="s">
        <v>81</v>
      </c>
      <c r="K72" s="217"/>
      <c r="L72" s="218"/>
      <c r="M72" s="216" t="s">
        <v>81</v>
      </c>
      <c r="N72" s="217"/>
      <c r="O72" s="218"/>
      <c r="P72" s="216" t="s">
        <v>81</v>
      </c>
      <c r="Q72" s="217"/>
      <c r="R72" s="218"/>
    </row>
    <row r="73" spans="1:18" ht="15.75" thickBot="1" x14ac:dyDescent="0.3">
      <c r="A73" s="235" t="s">
        <v>298</v>
      </c>
      <c r="B73" s="236"/>
      <c r="C73" s="237"/>
      <c r="D73" s="238" t="s">
        <v>304</v>
      </c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40"/>
    </row>
  </sheetData>
  <mergeCells count="146">
    <mergeCell ref="M33:O33"/>
    <mergeCell ref="P69:R69"/>
    <mergeCell ref="G69:I69"/>
    <mergeCell ref="J69:L69"/>
    <mergeCell ref="M69:O69"/>
    <mergeCell ref="P70:R70"/>
    <mergeCell ref="P61:R61"/>
    <mergeCell ref="J37:L37"/>
    <mergeCell ref="M37:O37"/>
    <mergeCell ref="P34:R34"/>
    <mergeCell ref="P37:R37"/>
    <mergeCell ref="P52:R52"/>
    <mergeCell ref="J38:L38"/>
    <mergeCell ref="P65:R65"/>
    <mergeCell ref="P64:R64"/>
    <mergeCell ref="M51:O51"/>
    <mergeCell ref="P51:R51"/>
    <mergeCell ref="M52:O52"/>
    <mergeCell ref="M38:O38"/>
    <mergeCell ref="P38:R38"/>
    <mergeCell ref="A58:C58"/>
    <mergeCell ref="A57:C57"/>
    <mergeCell ref="A56:C56"/>
    <mergeCell ref="A55:C55"/>
    <mergeCell ref="A70:C70"/>
    <mergeCell ref="D70:F70"/>
    <mergeCell ref="G70:I70"/>
    <mergeCell ref="J70:L70"/>
    <mergeCell ref="M70:O70"/>
    <mergeCell ref="G61:I61"/>
    <mergeCell ref="J61:L61"/>
    <mergeCell ref="M61:O61"/>
    <mergeCell ref="J65:L65"/>
    <mergeCell ref="G62:I62"/>
    <mergeCell ref="G64:I64"/>
    <mergeCell ref="J64:L64"/>
    <mergeCell ref="M64:O64"/>
    <mergeCell ref="G65:I65"/>
    <mergeCell ref="M65:O65"/>
    <mergeCell ref="D61:F61"/>
    <mergeCell ref="A69:C69"/>
    <mergeCell ref="A39:C39"/>
    <mergeCell ref="D51:F51"/>
    <mergeCell ref="G51:I51"/>
    <mergeCell ref="J51:L51"/>
    <mergeCell ref="A54:C54"/>
    <mergeCell ref="A43:C43"/>
    <mergeCell ref="A42:C42"/>
    <mergeCell ref="A41:C41"/>
    <mergeCell ref="A40:C40"/>
    <mergeCell ref="A52:C52"/>
    <mergeCell ref="G52:I52"/>
    <mergeCell ref="A53:C53"/>
    <mergeCell ref="D53:F53"/>
    <mergeCell ref="G53:I53"/>
    <mergeCell ref="J52:L52"/>
    <mergeCell ref="D52:F52"/>
    <mergeCell ref="P1:R1"/>
    <mergeCell ref="M1:O1"/>
    <mergeCell ref="J1:L1"/>
    <mergeCell ref="G1:I1"/>
    <mergeCell ref="D1:F1"/>
    <mergeCell ref="A1:C1"/>
    <mergeCell ref="A16:C16"/>
    <mergeCell ref="D16:F16"/>
    <mergeCell ref="G16:I16"/>
    <mergeCell ref="J16:L16"/>
    <mergeCell ref="M16:O16"/>
    <mergeCell ref="P16:R16"/>
    <mergeCell ref="A7:C7"/>
    <mergeCell ref="A6:C6"/>
    <mergeCell ref="A5:C5"/>
    <mergeCell ref="A4:C4"/>
    <mergeCell ref="J2:L2"/>
    <mergeCell ref="A34:C34"/>
    <mergeCell ref="D34:F34"/>
    <mergeCell ref="G25:I25"/>
    <mergeCell ref="G28:I28"/>
    <mergeCell ref="G29:I29"/>
    <mergeCell ref="M2:O2"/>
    <mergeCell ref="P2:R2"/>
    <mergeCell ref="A15:C15"/>
    <mergeCell ref="D8:R8"/>
    <mergeCell ref="D25:F25"/>
    <mergeCell ref="D28:F28"/>
    <mergeCell ref="D29:F29"/>
    <mergeCell ref="J15:L15"/>
    <mergeCell ref="M15:O15"/>
    <mergeCell ref="P15:R15"/>
    <mergeCell ref="G15:I15"/>
    <mergeCell ref="A2:C2"/>
    <mergeCell ref="D2:F2"/>
    <mergeCell ref="G2:I2"/>
    <mergeCell ref="A17:C17"/>
    <mergeCell ref="D17:F17"/>
    <mergeCell ref="G17:I17"/>
    <mergeCell ref="A3:C3"/>
    <mergeCell ref="A18:C18"/>
    <mergeCell ref="D38:F38"/>
    <mergeCell ref="G38:I38"/>
    <mergeCell ref="A37:C37"/>
    <mergeCell ref="D37:F37"/>
    <mergeCell ref="G37:I37"/>
    <mergeCell ref="A22:C22"/>
    <mergeCell ref="A21:C21"/>
    <mergeCell ref="A20:C20"/>
    <mergeCell ref="A19:C19"/>
    <mergeCell ref="D23:R23"/>
    <mergeCell ref="M25:O25"/>
    <mergeCell ref="M28:O28"/>
    <mergeCell ref="M29:O29"/>
    <mergeCell ref="P25:R25"/>
    <mergeCell ref="P28:R28"/>
    <mergeCell ref="P33:R33"/>
    <mergeCell ref="J25:L25"/>
    <mergeCell ref="J28:L28"/>
    <mergeCell ref="G34:I34"/>
    <mergeCell ref="J34:L34"/>
    <mergeCell ref="M34:O34"/>
    <mergeCell ref="D33:F33"/>
    <mergeCell ref="G33:I33"/>
    <mergeCell ref="J33:L33"/>
    <mergeCell ref="A73:C73"/>
    <mergeCell ref="D73:R73"/>
    <mergeCell ref="D35:F35"/>
    <mergeCell ref="A36:C36"/>
    <mergeCell ref="D36:R36"/>
    <mergeCell ref="A8:C8"/>
    <mergeCell ref="A23:C23"/>
    <mergeCell ref="A59:C59"/>
    <mergeCell ref="D69:F69"/>
    <mergeCell ref="D65:F65"/>
    <mergeCell ref="D64:F64"/>
    <mergeCell ref="D62:F62"/>
    <mergeCell ref="D15:F15"/>
    <mergeCell ref="J53:L53"/>
    <mergeCell ref="M53:O53"/>
    <mergeCell ref="P53:R53"/>
    <mergeCell ref="D44:R44"/>
    <mergeCell ref="D59:R59"/>
    <mergeCell ref="A51:C51"/>
    <mergeCell ref="J17:L17"/>
    <mergeCell ref="M17:O17"/>
    <mergeCell ref="P17:R17"/>
    <mergeCell ref="A33:C33"/>
    <mergeCell ref="A38:C38"/>
  </mergeCells>
  <printOptions horizontalCentered="1"/>
  <pageMargins left="0.25" right="0.25" top="0.75" bottom="0.75" header="0.3" footer="0.3"/>
  <pageSetup scale="71" fitToHeight="0" orientation="landscape" r:id="rId1"/>
  <headerFooter>
    <oddHeader>&amp;C&amp;"-,Bold"&amp;14AFSOC Prep Phase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1"/>
  <sheetViews>
    <sheetView topLeftCell="A49" zoomScale="80" zoomScaleNormal="80" zoomScaleSheetLayoutView="80" workbookViewId="0">
      <selection sqref="A1:E1"/>
    </sheetView>
  </sheetViews>
  <sheetFormatPr defaultColWidth="9.140625" defaultRowHeight="15" x14ac:dyDescent="0.25"/>
  <cols>
    <col min="1" max="1" width="18.5703125" style="109" customWidth="1"/>
    <col min="2" max="2" width="7.140625" style="109" customWidth="1"/>
    <col min="3" max="3" width="19.7109375" style="109" bestFit="1" customWidth="1"/>
    <col min="4" max="4" width="5.7109375" style="109" customWidth="1"/>
    <col min="5" max="5" width="5" style="109" customWidth="1"/>
    <col min="6" max="6" width="19.5703125" style="109" customWidth="1"/>
    <col min="7" max="7" width="5.7109375" style="109" customWidth="1"/>
    <col min="8" max="8" width="5" style="109" customWidth="1"/>
    <col min="9" max="9" width="19.5703125" style="109" customWidth="1"/>
    <col min="10" max="10" width="5.7109375" style="109" customWidth="1"/>
    <col min="11" max="11" width="5" style="109" customWidth="1"/>
    <col min="12" max="12" width="19.7109375" style="109" customWidth="1"/>
    <col min="13" max="13" width="5.7109375" style="109" customWidth="1"/>
    <col min="14" max="14" width="4.85546875" style="109" customWidth="1"/>
    <col min="15" max="15" width="19.5703125" style="109" customWidth="1"/>
    <col min="16" max="16" width="5.7109375" style="109" customWidth="1"/>
    <col min="17" max="17" width="5" style="109" customWidth="1"/>
    <col min="29" max="16384" width="9.140625" style="109"/>
  </cols>
  <sheetData>
    <row r="1" spans="1:28" s="117" customFormat="1" ht="16.5" thickBot="1" x14ac:dyDescent="0.3">
      <c r="A1" s="279" t="s">
        <v>255</v>
      </c>
      <c r="B1" s="281"/>
      <c r="C1" s="276" t="s">
        <v>266</v>
      </c>
      <c r="D1" s="277"/>
      <c r="E1" s="278"/>
      <c r="F1" s="276" t="s">
        <v>267</v>
      </c>
      <c r="G1" s="277"/>
      <c r="H1" s="278"/>
      <c r="I1" s="276" t="s">
        <v>268</v>
      </c>
      <c r="J1" s="277"/>
      <c r="K1" s="278"/>
      <c r="L1" s="276" t="s">
        <v>269</v>
      </c>
      <c r="M1" s="277"/>
      <c r="N1" s="278"/>
      <c r="O1" s="276" t="s">
        <v>270</v>
      </c>
      <c r="P1" s="277"/>
      <c r="Q1" s="278"/>
      <c r="R1"/>
      <c r="S1"/>
      <c r="T1"/>
      <c r="U1"/>
      <c r="V1"/>
      <c r="W1"/>
      <c r="X1"/>
      <c r="Y1"/>
      <c r="Z1"/>
      <c r="AA1"/>
      <c r="AB1"/>
    </row>
    <row r="2" spans="1:28" s="117" customFormat="1" ht="51" customHeight="1" thickBot="1" x14ac:dyDescent="0.3">
      <c r="A2" s="133" t="s">
        <v>299</v>
      </c>
      <c r="B2" s="131"/>
      <c r="C2" s="249" t="s">
        <v>307</v>
      </c>
      <c r="D2" s="250"/>
      <c r="E2" s="251"/>
      <c r="F2" s="249" t="s">
        <v>329</v>
      </c>
      <c r="G2" s="250"/>
      <c r="H2" s="251"/>
      <c r="I2" s="249" t="s">
        <v>330</v>
      </c>
      <c r="J2" s="250"/>
      <c r="K2" s="251"/>
      <c r="L2" s="249" t="s">
        <v>331</v>
      </c>
      <c r="M2" s="250"/>
      <c r="N2" s="251"/>
      <c r="O2" s="249" t="s">
        <v>329</v>
      </c>
      <c r="P2" s="250"/>
      <c r="Q2" s="251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22" t="s">
        <v>13</v>
      </c>
      <c r="B3" s="2"/>
      <c r="C3" s="13" t="s">
        <v>8</v>
      </c>
      <c r="D3" s="14"/>
      <c r="E3" s="7"/>
      <c r="F3" s="13" t="s">
        <v>279</v>
      </c>
      <c r="G3" s="14"/>
      <c r="H3" s="7"/>
      <c r="I3" s="13" t="s">
        <v>280</v>
      </c>
      <c r="J3" s="14"/>
      <c r="K3" s="7"/>
      <c r="L3" s="13" t="s">
        <v>280</v>
      </c>
      <c r="M3" s="14"/>
      <c r="N3" s="7"/>
      <c r="O3" s="13" t="s">
        <v>281</v>
      </c>
      <c r="P3" s="14"/>
      <c r="Q3" s="7"/>
    </row>
    <row r="4" spans="1:28" ht="15.75" thickBot="1" x14ac:dyDescent="0.3">
      <c r="A4" s="23" t="s">
        <v>84</v>
      </c>
      <c r="B4" s="5"/>
      <c r="C4" s="18" t="s">
        <v>8</v>
      </c>
      <c r="D4" s="19"/>
      <c r="E4" s="20"/>
      <c r="F4" s="19" t="s">
        <v>279</v>
      </c>
      <c r="G4" s="19"/>
      <c r="H4" s="20"/>
      <c r="I4" s="18" t="s">
        <v>280</v>
      </c>
      <c r="J4" s="19"/>
      <c r="K4" s="20"/>
      <c r="L4" s="18" t="s">
        <v>280</v>
      </c>
      <c r="M4" s="19"/>
      <c r="N4" s="20"/>
      <c r="O4" s="18" t="s">
        <v>281</v>
      </c>
      <c r="P4" s="19"/>
      <c r="Q4" s="20"/>
    </row>
    <row r="5" spans="1:28" x14ac:dyDescent="0.25">
      <c r="A5" s="22" t="s">
        <v>86</v>
      </c>
      <c r="B5" s="2"/>
      <c r="C5" s="1" t="s">
        <v>8</v>
      </c>
      <c r="D5" s="2"/>
      <c r="E5" s="3"/>
      <c r="F5" s="1" t="s">
        <v>3</v>
      </c>
      <c r="G5" s="2"/>
      <c r="H5" s="7"/>
      <c r="I5" s="1" t="s">
        <v>12</v>
      </c>
      <c r="J5" s="2"/>
      <c r="K5" s="3"/>
      <c r="L5" s="1" t="s">
        <v>12</v>
      </c>
      <c r="M5" s="2"/>
      <c r="N5" s="3"/>
      <c r="O5" s="1" t="s">
        <v>6</v>
      </c>
      <c r="P5" s="2"/>
      <c r="Q5" s="3"/>
    </row>
    <row r="6" spans="1:28" x14ac:dyDescent="0.25">
      <c r="A6" s="23" t="s">
        <v>4</v>
      </c>
      <c r="B6" s="5"/>
      <c r="C6" s="4" t="s">
        <v>88</v>
      </c>
      <c r="D6" s="5"/>
      <c r="E6" s="6"/>
      <c r="F6" s="4" t="s">
        <v>3</v>
      </c>
      <c r="G6" s="5"/>
      <c r="H6" s="6"/>
      <c r="I6" s="4" t="s">
        <v>3</v>
      </c>
      <c r="J6" s="5"/>
      <c r="K6" s="6"/>
      <c r="L6" s="4" t="s">
        <v>12</v>
      </c>
      <c r="M6" s="5"/>
      <c r="N6" s="6"/>
      <c r="O6" s="4" t="s">
        <v>6</v>
      </c>
      <c r="P6" s="5"/>
      <c r="Q6" s="6"/>
    </row>
    <row r="7" spans="1:28" ht="15.75" thickBot="1" x14ac:dyDescent="0.3">
      <c r="A7" s="24" t="s">
        <v>16</v>
      </c>
      <c r="B7" s="9"/>
      <c r="C7" s="8" t="s">
        <v>89</v>
      </c>
      <c r="D7" s="9"/>
      <c r="E7" s="10"/>
      <c r="F7" s="8" t="s">
        <v>18</v>
      </c>
      <c r="G7" s="9"/>
      <c r="H7" s="10"/>
      <c r="I7" s="8" t="s">
        <v>19</v>
      </c>
      <c r="J7" s="9"/>
      <c r="K7" s="10"/>
      <c r="L7" s="8" t="s">
        <v>20</v>
      </c>
      <c r="M7" s="9"/>
      <c r="N7" s="10"/>
      <c r="O7" s="8" t="s">
        <v>20</v>
      </c>
      <c r="P7" s="9"/>
      <c r="Q7" s="10"/>
    </row>
    <row r="8" spans="1:28" ht="15.75" thickBot="1" x14ac:dyDescent="0.3">
      <c r="A8" s="23" t="s">
        <v>87</v>
      </c>
      <c r="B8" s="5"/>
      <c r="C8" s="4" t="s">
        <v>90</v>
      </c>
      <c r="D8" s="5"/>
      <c r="E8" s="6"/>
      <c r="F8" s="4" t="s">
        <v>91</v>
      </c>
      <c r="G8" s="5"/>
      <c r="H8" s="20"/>
      <c r="I8" s="4" t="s">
        <v>92</v>
      </c>
      <c r="J8" s="5"/>
      <c r="K8" s="6"/>
      <c r="L8" s="4" t="s">
        <v>93</v>
      </c>
      <c r="M8" s="5"/>
      <c r="N8" s="6"/>
      <c r="O8" s="4" t="s">
        <v>100</v>
      </c>
      <c r="P8" s="5"/>
      <c r="Q8" s="6"/>
    </row>
    <row r="9" spans="1:28" ht="16.5" thickBot="1" x14ac:dyDescent="0.3">
      <c r="A9" s="132" t="s">
        <v>300</v>
      </c>
      <c r="B9" s="131"/>
      <c r="C9" s="238" t="s">
        <v>305</v>
      </c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40"/>
    </row>
    <row r="10" spans="1:28" x14ac:dyDescent="0.25">
      <c r="A10" s="22" t="s">
        <v>51</v>
      </c>
      <c r="B10" s="2"/>
      <c r="C10" s="1" t="s">
        <v>34</v>
      </c>
      <c r="D10" s="2"/>
      <c r="E10" s="3"/>
      <c r="F10" s="1" t="s">
        <v>107</v>
      </c>
      <c r="G10" s="2"/>
      <c r="H10" s="7"/>
      <c r="I10" s="1" t="s">
        <v>107</v>
      </c>
      <c r="J10" s="2"/>
      <c r="K10" s="3"/>
      <c r="L10" s="1" t="s">
        <v>107</v>
      </c>
      <c r="M10" s="2"/>
      <c r="N10" s="3"/>
      <c r="O10" s="1" t="s">
        <v>107</v>
      </c>
      <c r="P10" s="2"/>
      <c r="Q10" s="3"/>
    </row>
    <row r="11" spans="1:28" x14ac:dyDescent="0.25">
      <c r="A11" s="4"/>
      <c r="B11" s="119"/>
      <c r="C11" s="4" t="s">
        <v>35</v>
      </c>
      <c r="D11" s="5"/>
      <c r="E11" s="6"/>
      <c r="F11" s="4"/>
      <c r="G11" s="5"/>
      <c r="H11" s="6"/>
      <c r="I11" s="4"/>
      <c r="J11" s="5"/>
      <c r="K11" s="6"/>
      <c r="L11" s="4"/>
      <c r="M11" s="5"/>
      <c r="N11" s="6"/>
      <c r="O11" s="4"/>
      <c r="P11" s="5"/>
      <c r="Q11" s="6"/>
    </row>
    <row r="12" spans="1:28" x14ac:dyDescent="0.25">
      <c r="A12" s="4"/>
      <c r="B12" s="5"/>
      <c r="C12" s="4" t="s">
        <v>36</v>
      </c>
      <c r="D12" s="5"/>
      <c r="E12" s="6"/>
      <c r="F12" s="4"/>
      <c r="G12" s="5"/>
      <c r="H12" s="6"/>
      <c r="I12" s="4"/>
      <c r="J12" s="5"/>
      <c r="K12" s="6"/>
      <c r="L12" s="4"/>
      <c r="M12" s="5"/>
      <c r="N12" s="6"/>
      <c r="O12" s="4"/>
      <c r="P12" s="5"/>
      <c r="Q12" s="6"/>
    </row>
    <row r="13" spans="1:28" x14ac:dyDescent="0.25">
      <c r="A13" s="4"/>
      <c r="B13" s="5"/>
      <c r="C13" s="4" t="s">
        <v>37</v>
      </c>
      <c r="D13" s="5"/>
      <c r="E13" s="6"/>
      <c r="F13" s="4"/>
      <c r="G13" s="5"/>
      <c r="H13" s="6"/>
      <c r="I13" s="4"/>
      <c r="J13" s="5"/>
      <c r="K13" s="6"/>
      <c r="L13" s="4"/>
      <c r="M13" s="5"/>
      <c r="N13" s="6"/>
      <c r="O13" s="4"/>
      <c r="P13" s="5"/>
      <c r="Q13" s="6"/>
    </row>
    <row r="14" spans="1:28" x14ac:dyDescent="0.25">
      <c r="A14" s="42" t="s">
        <v>94</v>
      </c>
      <c r="B14" s="43"/>
      <c r="C14" s="4" t="s">
        <v>38</v>
      </c>
      <c r="D14" s="125" t="s">
        <v>82</v>
      </c>
      <c r="E14" s="27">
        <v>0.73958333333333337</v>
      </c>
      <c r="F14" s="4"/>
      <c r="G14" s="5"/>
      <c r="H14" s="6"/>
      <c r="I14" s="4"/>
      <c r="J14" s="5"/>
      <c r="K14" s="6"/>
      <c r="L14" s="4"/>
      <c r="M14" s="5"/>
      <c r="N14" s="6"/>
      <c r="O14" s="4"/>
      <c r="P14" s="5"/>
      <c r="Q14" s="6"/>
    </row>
    <row r="15" spans="1:28" ht="15.75" thickBot="1" x14ac:dyDescent="0.3">
      <c r="A15" s="8"/>
      <c r="B15" s="9"/>
      <c r="C15" s="8" t="s">
        <v>306</v>
      </c>
      <c r="D15" s="9"/>
      <c r="E15" s="10"/>
      <c r="F15" s="8"/>
      <c r="G15" s="9"/>
      <c r="H15" s="10"/>
      <c r="I15" s="8"/>
      <c r="J15" s="9"/>
      <c r="K15" s="10"/>
      <c r="L15" s="8"/>
      <c r="M15" s="9"/>
      <c r="N15" s="10"/>
      <c r="O15" s="8"/>
      <c r="P15" s="9"/>
      <c r="Q15" s="10"/>
    </row>
    <row r="16" spans="1:28" ht="51" customHeight="1" thickBot="1" x14ac:dyDescent="0.3">
      <c r="A16" s="198" t="s">
        <v>298</v>
      </c>
      <c r="B16" s="221"/>
      <c r="C16" s="249" t="s">
        <v>328</v>
      </c>
      <c r="D16" s="250"/>
      <c r="E16" s="251"/>
      <c r="F16" s="249" t="s">
        <v>309</v>
      </c>
      <c r="G16" s="250"/>
      <c r="H16" s="251"/>
      <c r="I16" s="249" t="s">
        <v>336</v>
      </c>
      <c r="J16" s="250"/>
      <c r="K16" s="251"/>
      <c r="L16" s="249" t="s">
        <v>308</v>
      </c>
      <c r="M16" s="250"/>
      <c r="N16" s="251"/>
      <c r="O16" s="249" t="s">
        <v>309</v>
      </c>
      <c r="P16" s="250"/>
      <c r="Q16" s="251"/>
    </row>
    <row r="17" spans="1:28" s="117" customFormat="1" ht="16.5" thickBot="1" x14ac:dyDescent="0.3">
      <c r="A17" s="279" t="s">
        <v>256</v>
      </c>
      <c r="B17" s="280"/>
      <c r="C17" s="276" t="s">
        <v>266</v>
      </c>
      <c r="D17" s="277"/>
      <c r="E17" s="278"/>
      <c r="F17" s="276" t="s">
        <v>267</v>
      </c>
      <c r="G17" s="277"/>
      <c r="H17" s="278"/>
      <c r="I17" s="276" t="s">
        <v>268</v>
      </c>
      <c r="J17" s="277"/>
      <c r="K17" s="278"/>
      <c r="L17" s="276" t="s">
        <v>269</v>
      </c>
      <c r="M17" s="277"/>
      <c r="N17" s="278"/>
      <c r="O17" s="276" t="s">
        <v>270</v>
      </c>
      <c r="P17" s="277"/>
      <c r="Q17" s="278"/>
      <c r="R17"/>
      <c r="S17"/>
      <c r="T17"/>
      <c r="U17"/>
      <c r="V17"/>
      <c r="W17"/>
      <c r="X17"/>
      <c r="Y17"/>
      <c r="Z17"/>
      <c r="AA17"/>
      <c r="AB17"/>
    </row>
    <row r="18" spans="1:28" s="117" customFormat="1" ht="59.25" customHeight="1" thickBot="1" x14ac:dyDescent="0.3">
      <c r="A18" s="133" t="s">
        <v>299</v>
      </c>
      <c r="B18" s="131"/>
      <c r="C18" s="249" t="s">
        <v>307</v>
      </c>
      <c r="D18" s="250"/>
      <c r="E18" s="251"/>
      <c r="F18" s="249" t="s">
        <v>332</v>
      </c>
      <c r="G18" s="250"/>
      <c r="H18" s="251"/>
      <c r="I18" s="249" t="s">
        <v>330</v>
      </c>
      <c r="J18" s="250"/>
      <c r="K18" s="251"/>
      <c r="L18" s="249" t="s">
        <v>331</v>
      </c>
      <c r="M18" s="250"/>
      <c r="N18" s="251"/>
      <c r="O18" s="249" t="s">
        <v>344</v>
      </c>
      <c r="P18" s="250"/>
      <c r="Q18" s="251"/>
      <c r="R18"/>
      <c r="S18"/>
      <c r="T18"/>
      <c r="U18"/>
      <c r="V18"/>
      <c r="W18"/>
      <c r="X18"/>
      <c r="Y18"/>
      <c r="Z18"/>
      <c r="AA18"/>
      <c r="AB18"/>
    </row>
    <row r="19" spans="1:28" x14ac:dyDescent="0.25">
      <c r="A19" s="22" t="s">
        <v>21</v>
      </c>
      <c r="B19" s="2"/>
      <c r="C19" s="13" t="s">
        <v>8</v>
      </c>
      <c r="D19" s="14"/>
      <c r="E19" s="7"/>
      <c r="F19" s="13" t="s">
        <v>279</v>
      </c>
      <c r="G19" s="14"/>
      <c r="H19" s="7"/>
      <c r="I19" s="13" t="s">
        <v>280</v>
      </c>
      <c r="J19" s="14"/>
      <c r="K19" s="7"/>
      <c r="L19" s="13" t="s">
        <v>280</v>
      </c>
      <c r="M19" s="14"/>
      <c r="N19" s="7"/>
      <c r="O19" s="13" t="s">
        <v>281</v>
      </c>
      <c r="P19" s="14"/>
      <c r="Q19" s="7"/>
    </row>
    <row r="20" spans="1:28" ht="15.75" thickBot="1" x14ac:dyDescent="0.3">
      <c r="A20" s="23" t="s">
        <v>9</v>
      </c>
      <c r="B20" s="5"/>
      <c r="C20" s="18" t="s">
        <v>8</v>
      </c>
      <c r="D20" s="19"/>
      <c r="E20" s="20"/>
      <c r="F20" s="19" t="s">
        <v>279</v>
      </c>
      <c r="G20" s="19"/>
      <c r="H20" s="20"/>
      <c r="I20" s="18" t="s">
        <v>280</v>
      </c>
      <c r="J20" s="19"/>
      <c r="K20" s="20"/>
      <c r="L20" s="18" t="s">
        <v>280</v>
      </c>
      <c r="M20" s="19"/>
      <c r="N20" s="20"/>
      <c r="O20" s="18" t="s">
        <v>281</v>
      </c>
      <c r="P20" s="19"/>
      <c r="Q20" s="20"/>
    </row>
    <row r="21" spans="1:28" x14ac:dyDescent="0.25">
      <c r="A21" s="22" t="s">
        <v>95</v>
      </c>
      <c r="B21" s="2"/>
      <c r="C21" s="1" t="s">
        <v>2</v>
      </c>
      <c r="D21" s="2"/>
      <c r="E21" s="3"/>
      <c r="F21" s="1" t="s">
        <v>6</v>
      </c>
      <c r="G21" s="2"/>
      <c r="H21" s="7"/>
      <c r="I21" s="1" t="s">
        <v>7</v>
      </c>
      <c r="J21" s="2"/>
      <c r="K21" s="3"/>
      <c r="L21" s="1" t="s">
        <v>7</v>
      </c>
      <c r="M21" s="2"/>
      <c r="N21" s="3"/>
      <c r="O21" s="1" t="s">
        <v>98</v>
      </c>
      <c r="P21" s="2"/>
      <c r="Q21" s="3"/>
    </row>
    <row r="22" spans="1:28" x14ac:dyDescent="0.25">
      <c r="A22" s="23" t="s">
        <v>23</v>
      </c>
      <c r="B22" s="5"/>
      <c r="C22" s="4" t="s">
        <v>85</v>
      </c>
      <c r="D22" s="5"/>
      <c r="E22" s="6"/>
      <c r="F22" s="4" t="s">
        <v>12</v>
      </c>
      <c r="G22" s="5"/>
      <c r="H22" s="6"/>
      <c r="I22" s="4" t="s">
        <v>3</v>
      </c>
      <c r="J22" s="5"/>
      <c r="K22" s="6"/>
      <c r="L22" s="4" t="s">
        <v>5</v>
      </c>
      <c r="M22" s="5"/>
      <c r="N22" s="6"/>
      <c r="O22" s="4" t="s">
        <v>5</v>
      </c>
      <c r="P22" s="5"/>
      <c r="Q22" s="6"/>
    </row>
    <row r="23" spans="1:28" ht="15.75" thickBot="1" x14ac:dyDescent="0.3">
      <c r="A23" s="24" t="s">
        <v>96</v>
      </c>
      <c r="B23" s="9"/>
      <c r="C23" s="8" t="s">
        <v>97</v>
      </c>
      <c r="D23" s="9"/>
      <c r="E23" s="10"/>
      <c r="F23" s="8" t="s">
        <v>25</v>
      </c>
      <c r="G23" s="9"/>
      <c r="H23" s="10"/>
      <c r="I23" s="8" t="s">
        <v>25</v>
      </c>
      <c r="J23" s="9"/>
      <c r="K23" s="10"/>
      <c r="L23" s="8" t="s">
        <v>25</v>
      </c>
      <c r="M23" s="9"/>
      <c r="N23" s="10"/>
      <c r="O23" s="8" t="s">
        <v>25</v>
      </c>
      <c r="P23" s="9"/>
      <c r="Q23" s="10"/>
    </row>
    <row r="24" spans="1:28" ht="15.75" thickBot="1" x14ac:dyDescent="0.3">
      <c r="A24" s="23" t="s">
        <v>99</v>
      </c>
      <c r="B24" s="5"/>
      <c r="C24" s="4" t="s">
        <v>282</v>
      </c>
      <c r="D24" s="5"/>
      <c r="E24" s="6"/>
      <c r="F24" s="4" t="s">
        <v>91</v>
      </c>
      <c r="G24" s="5"/>
      <c r="H24" s="20"/>
      <c r="I24" s="4" t="s">
        <v>92</v>
      </c>
      <c r="J24" s="5"/>
      <c r="K24" s="6"/>
      <c r="L24" s="4" t="s">
        <v>93</v>
      </c>
      <c r="M24" s="5"/>
      <c r="N24" s="6"/>
      <c r="O24" s="4" t="s">
        <v>100</v>
      </c>
      <c r="P24" s="5"/>
      <c r="Q24" s="6"/>
    </row>
    <row r="25" spans="1:28" ht="29.25" customHeight="1" thickBot="1" x14ac:dyDescent="0.3">
      <c r="A25" s="285" t="s">
        <v>300</v>
      </c>
      <c r="B25" s="286"/>
      <c r="C25" s="238" t="s">
        <v>305</v>
      </c>
      <c r="D25" s="239"/>
      <c r="E25" s="240"/>
      <c r="F25" s="255" t="s">
        <v>350</v>
      </c>
      <c r="G25" s="256"/>
      <c r="H25" s="257"/>
      <c r="I25" s="238" t="s">
        <v>305</v>
      </c>
      <c r="J25" s="239"/>
      <c r="K25" s="240"/>
      <c r="L25" s="238" t="s">
        <v>305</v>
      </c>
      <c r="M25" s="239"/>
      <c r="N25" s="240"/>
      <c r="O25" s="255" t="s">
        <v>350</v>
      </c>
      <c r="P25" s="256"/>
      <c r="Q25" s="257"/>
    </row>
    <row r="26" spans="1:28" x14ac:dyDescent="0.25">
      <c r="A26" s="22" t="s">
        <v>50</v>
      </c>
      <c r="B26" s="2"/>
      <c r="C26" s="106" t="s">
        <v>41</v>
      </c>
      <c r="D26" s="64"/>
      <c r="E26" s="65"/>
      <c r="F26" s="63" t="s">
        <v>41</v>
      </c>
      <c r="G26" s="64"/>
      <c r="H26" s="65"/>
      <c r="I26" s="63" t="s">
        <v>41</v>
      </c>
      <c r="J26" s="64"/>
      <c r="K26" s="65"/>
      <c r="L26" s="63" t="s">
        <v>41</v>
      </c>
      <c r="M26" s="64"/>
      <c r="N26" s="66"/>
      <c r="O26" s="63" t="s">
        <v>41</v>
      </c>
      <c r="P26" s="64"/>
      <c r="Q26" s="65"/>
    </row>
    <row r="27" spans="1:28" ht="27" customHeight="1" x14ac:dyDescent="0.25">
      <c r="A27" s="4"/>
      <c r="B27" s="119"/>
      <c r="C27" s="252" t="s">
        <v>43</v>
      </c>
      <c r="D27" s="253"/>
      <c r="E27" s="254"/>
      <c r="F27" s="252" t="s">
        <v>43</v>
      </c>
      <c r="G27" s="253"/>
      <c r="H27" s="254"/>
      <c r="I27" s="252" t="s">
        <v>43</v>
      </c>
      <c r="J27" s="253"/>
      <c r="K27" s="254"/>
      <c r="L27" s="252" t="s">
        <v>111</v>
      </c>
      <c r="M27" s="253"/>
      <c r="N27" s="254"/>
      <c r="O27" s="252" t="s">
        <v>43</v>
      </c>
      <c r="P27" s="253"/>
      <c r="Q27" s="254"/>
    </row>
    <row r="28" spans="1:28" ht="17.25" customHeight="1" x14ac:dyDescent="0.25">
      <c r="A28" s="4"/>
      <c r="B28" s="5"/>
      <c r="C28" s="56" t="s">
        <v>44</v>
      </c>
      <c r="D28" s="57"/>
      <c r="E28" s="58"/>
      <c r="F28" s="56" t="s">
        <v>44</v>
      </c>
      <c r="G28" s="57"/>
      <c r="H28" s="58"/>
      <c r="I28" s="56" t="s">
        <v>44</v>
      </c>
      <c r="J28" s="57"/>
      <c r="K28" s="58"/>
      <c r="L28" s="56" t="s">
        <v>44</v>
      </c>
      <c r="M28" s="57"/>
      <c r="N28" s="57"/>
      <c r="O28" s="56" t="s">
        <v>75</v>
      </c>
      <c r="P28" s="57"/>
      <c r="Q28" s="58"/>
    </row>
    <row r="29" spans="1:28" x14ac:dyDescent="0.25">
      <c r="A29" s="4"/>
      <c r="B29" s="5"/>
      <c r="C29" s="107" t="s">
        <v>42</v>
      </c>
      <c r="D29" s="57"/>
      <c r="E29" s="58"/>
      <c r="F29" s="68" t="s">
        <v>42</v>
      </c>
      <c r="G29" s="57"/>
      <c r="H29" s="58"/>
      <c r="I29" s="68" t="s">
        <v>42</v>
      </c>
      <c r="J29" s="57"/>
      <c r="K29" s="58"/>
      <c r="L29" s="68" t="s">
        <v>42</v>
      </c>
      <c r="M29" s="57"/>
      <c r="N29" s="57"/>
      <c r="O29" s="68" t="s">
        <v>42</v>
      </c>
      <c r="P29" s="57"/>
      <c r="Q29" s="58"/>
    </row>
    <row r="30" spans="1:28" ht="24.75" customHeight="1" x14ac:dyDescent="0.25">
      <c r="A30" s="4"/>
      <c r="B30" s="5"/>
      <c r="C30" s="252" t="s">
        <v>112</v>
      </c>
      <c r="D30" s="253"/>
      <c r="E30" s="254"/>
      <c r="F30" s="252" t="s">
        <v>108</v>
      </c>
      <c r="G30" s="253"/>
      <c r="H30" s="254"/>
      <c r="I30" s="252" t="s">
        <v>45</v>
      </c>
      <c r="J30" s="253"/>
      <c r="K30" s="254"/>
      <c r="L30" s="252" t="s">
        <v>112</v>
      </c>
      <c r="M30" s="253"/>
      <c r="N30" s="254"/>
      <c r="O30" s="252" t="s">
        <v>108</v>
      </c>
      <c r="P30" s="253"/>
      <c r="Q30" s="254"/>
    </row>
    <row r="31" spans="1:28" ht="26.25" customHeight="1" x14ac:dyDescent="0.25">
      <c r="A31" s="4"/>
      <c r="B31" s="5"/>
      <c r="C31" s="252" t="s">
        <v>109</v>
      </c>
      <c r="D31" s="253"/>
      <c r="E31" s="254"/>
      <c r="F31" s="252" t="s">
        <v>113</v>
      </c>
      <c r="G31" s="253"/>
      <c r="H31" s="254"/>
      <c r="I31" s="252" t="s">
        <v>110</v>
      </c>
      <c r="J31" s="253"/>
      <c r="K31" s="254"/>
      <c r="L31" s="252" t="s">
        <v>109</v>
      </c>
      <c r="M31" s="253"/>
      <c r="N31" s="254"/>
      <c r="O31" s="252" t="s">
        <v>113</v>
      </c>
      <c r="P31" s="253"/>
      <c r="Q31" s="254"/>
    </row>
    <row r="32" spans="1:28" x14ac:dyDescent="0.25">
      <c r="A32" s="4"/>
      <c r="B32" s="5"/>
      <c r="C32" s="107" t="s">
        <v>47</v>
      </c>
      <c r="D32" s="57"/>
      <c r="E32" s="58"/>
      <c r="F32" s="68" t="s">
        <v>47</v>
      </c>
      <c r="G32" s="57"/>
      <c r="H32" s="58"/>
      <c r="I32" s="68" t="s">
        <v>47</v>
      </c>
      <c r="J32" s="57"/>
      <c r="K32" s="58"/>
      <c r="L32" s="68" t="s">
        <v>47</v>
      </c>
      <c r="M32" s="57"/>
      <c r="N32" s="57"/>
      <c r="O32" s="68" t="s">
        <v>47</v>
      </c>
      <c r="P32" s="57"/>
      <c r="Q32" s="58"/>
    </row>
    <row r="33" spans="1:28" x14ac:dyDescent="0.25">
      <c r="A33" s="4"/>
      <c r="B33" s="5"/>
      <c r="C33" s="56" t="s">
        <v>48</v>
      </c>
      <c r="D33" s="57"/>
      <c r="E33" s="58"/>
      <c r="F33" s="56" t="s">
        <v>48</v>
      </c>
      <c r="G33" s="57"/>
      <c r="H33" s="58"/>
      <c r="I33" s="56" t="s">
        <v>48</v>
      </c>
      <c r="J33" s="57"/>
      <c r="K33" s="58"/>
      <c r="L33" s="56" t="s">
        <v>48</v>
      </c>
      <c r="M33" s="57"/>
      <c r="N33" s="57"/>
      <c r="O33" s="56" t="s">
        <v>48</v>
      </c>
      <c r="P33" s="57"/>
      <c r="Q33" s="58"/>
    </row>
    <row r="34" spans="1:28" ht="15.75" thickBot="1" x14ac:dyDescent="0.3">
      <c r="A34" s="4"/>
      <c r="B34" s="5"/>
      <c r="C34" s="107" t="s">
        <v>122</v>
      </c>
      <c r="D34" s="57"/>
      <c r="E34" s="58"/>
      <c r="F34" s="68" t="s">
        <v>74</v>
      </c>
      <c r="G34" s="57"/>
      <c r="H34" s="58"/>
      <c r="I34" s="70" t="s">
        <v>49</v>
      </c>
      <c r="J34" s="71"/>
      <c r="K34" s="72"/>
      <c r="L34" s="68" t="s">
        <v>49</v>
      </c>
      <c r="M34" s="57"/>
      <c r="N34" s="57"/>
      <c r="O34" s="68" t="s">
        <v>114</v>
      </c>
      <c r="P34" s="71"/>
      <c r="Q34" s="72"/>
    </row>
    <row r="35" spans="1:28" ht="62.25" customHeight="1" thickBot="1" x14ac:dyDescent="0.3">
      <c r="A35" s="198" t="s">
        <v>298</v>
      </c>
      <c r="B35" s="221"/>
      <c r="C35" s="249" t="s">
        <v>303</v>
      </c>
      <c r="D35" s="250"/>
      <c r="E35" s="251"/>
      <c r="F35" s="249" t="s">
        <v>333</v>
      </c>
      <c r="G35" s="250"/>
      <c r="H35" s="251"/>
      <c r="I35" s="249" t="s">
        <v>337</v>
      </c>
      <c r="J35" s="250"/>
      <c r="K35" s="251"/>
      <c r="L35" s="249" t="s">
        <v>328</v>
      </c>
      <c r="M35" s="250"/>
      <c r="N35" s="251"/>
      <c r="O35" s="249" t="s">
        <v>343</v>
      </c>
      <c r="P35" s="250"/>
      <c r="Q35" s="251"/>
    </row>
    <row r="36" spans="1:28" s="117" customFormat="1" ht="16.5" thickBot="1" x14ac:dyDescent="0.3">
      <c r="A36" s="279" t="s">
        <v>257</v>
      </c>
      <c r="B36" s="280"/>
      <c r="C36" s="276" t="s">
        <v>266</v>
      </c>
      <c r="D36" s="277"/>
      <c r="E36" s="278"/>
      <c r="F36" s="276" t="s">
        <v>267</v>
      </c>
      <c r="G36" s="277"/>
      <c r="H36" s="278"/>
      <c r="I36" s="276" t="s">
        <v>268</v>
      </c>
      <c r="J36" s="277"/>
      <c r="K36" s="278"/>
      <c r="L36" s="276" t="s">
        <v>269</v>
      </c>
      <c r="M36" s="277"/>
      <c r="N36" s="278"/>
      <c r="O36" s="276" t="s">
        <v>270</v>
      </c>
      <c r="P36" s="277"/>
      <c r="Q36" s="278"/>
      <c r="R36"/>
      <c r="S36"/>
      <c r="T36"/>
      <c r="U36"/>
      <c r="V36"/>
      <c r="W36"/>
      <c r="X36"/>
      <c r="Y36"/>
      <c r="Z36"/>
      <c r="AA36"/>
      <c r="AB36"/>
    </row>
    <row r="37" spans="1:28" s="117" customFormat="1" ht="16.5" thickBot="1" x14ac:dyDescent="0.3">
      <c r="A37" s="22" t="s">
        <v>239</v>
      </c>
      <c r="B37" s="197"/>
      <c r="C37" s="282" t="s">
        <v>283</v>
      </c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4"/>
      <c r="R37"/>
      <c r="S37"/>
      <c r="T37"/>
      <c r="U37"/>
      <c r="V37"/>
      <c r="W37"/>
      <c r="X37"/>
      <c r="Y37"/>
      <c r="Z37"/>
      <c r="AA37"/>
      <c r="AB37"/>
    </row>
    <row r="38" spans="1:28" ht="16.5" customHeight="1" thickBot="1" x14ac:dyDescent="0.3">
      <c r="A38" s="243" t="s">
        <v>298</v>
      </c>
      <c r="B38" s="245"/>
      <c r="C38" s="238" t="s">
        <v>304</v>
      </c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40"/>
    </row>
    <row r="39" spans="1:28" ht="16.5" thickBot="1" x14ac:dyDescent="0.3">
      <c r="A39" s="279" t="s">
        <v>258</v>
      </c>
      <c r="B39" s="280"/>
      <c r="C39" s="276" t="s">
        <v>266</v>
      </c>
      <c r="D39" s="277"/>
      <c r="E39" s="278"/>
      <c r="F39" s="276" t="s">
        <v>267</v>
      </c>
      <c r="G39" s="277"/>
      <c r="H39" s="278"/>
      <c r="I39" s="276" t="s">
        <v>268</v>
      </c>
      <c r="J39" s="277"/>
      <c r="K39" s="278"/>
      <c r="L39" s="276" t="s">
        <v>269</v>
      </c>
      <c r="M39" s="277"/>
      <c r="N39" s="278"/>
      <c r="O39" s="276" t="s">
        <v>270</v>
      </c>
      <c r="P39" s="277"/>
      <c r="Q39" s="278"/>
    </row>
    <row r="40" spans="1:28" ht="48.75" customHeight="1" thickBot="1" x14ac:dyDescent="0.3">
      <c r="A40" s="133" t="s">
        <v>299</v>
      </c>
      <c r="B40" s="131"/>
      <c r="C40" s="249" t="s">
        <v>307</v>
      </c>
      <c r="D40" s="250"/>
      <c r="E40" s="251"/>
      <c r="F40" s="249" t="s">
        <v>329</v>
      </c>
      <c r="G40" s="250"/>
      <c r="H40" s="251"/>
      <c r="I40" s="249" t="s">
        <v>330</v>
      </c>
      <c r="J40" s="250"/>
      <c r="K40" s="251"/>
      <c r="L40" s="249" t="s">
        <v>331</v>
      </c>
      <c r="M40" s="250"/>
      <c r="N40" s="251"/>
      <c r="O40" s="249" t="s">
        <v>329</v>
      </c>
      <c r="P40" s="250"/>
      <c r="Q40" s="251"/>
    </row>
    <row r="41" spans="1:28" x14ac:dyDescent="0.25">
      <c r="A41" s="22" t="s">
        <v>26</v>
      </c>
      <c r="B41" s="2"/>
      <c r="C41" s="13" t="s">
        <v>8</v>
      </c>
      <c r="D41" s="14"/>
      <c r="E41" s="7"/>
      <c r="F41" s="13" t="s">
        <v>280</v>
      </c>
      <c r="G41" s="14"/>
      <c r="H41" s="7"/>
      <c r="I41" s="13" t="s">
        <v>280</v>
      </c>
      <c r="J41" s="14"/>
      <c r="K41" s="7"/>
      <c r="L41" s="13" t="s">
        <v>281</v>
      </c>
      <c r="M41" s="14"/>
      <c r="N41" s="7"/>
      <c r="O41" s="13" t="s">
        <v>11</v>
      </c>
      <c r="P41" s="14"/>
      <c r="Q41" s="7"/>
    </row>
    <row r="42" spans="1:28" ht="15.75" thickBot="1" x14ac:dyDescent="0.3">
      <c r="A42" s="23" t="s">
        <v>27</v>
      </c>
      <c r="B42" s="5"/>
      <c r="C42" s="18" t="s">
        <v>8</v>
      </c>
      <c r="D42" s="19"/>
      <c r="E42" s="20"/>
      <c r="F42" s="18" t="s">
        <v>280</v>
      </c>
      <c r="G42" s="19"/>
      <c r="H42" s="20"/>
      <c r="I42" s="18" t="s">
        <v>280</v>
      </c>
      <c r="J42" s="19"/>
      <c r="K42" s="20"/>
      <c r="L42" s="18" t="s">
        <v>281</v>
      </c>
      <c r="M42" s="19"/>
      <c r="N42" s="20"/>
      <c r="O42" s="18" t="s">
        <v>11</v>
      </c>
      <c r="P42" s="19"/>
      <c r="Q42" s="20"/>
    </row>
    <row r="43" spans="1:28" x14ac:dyDescent="0.25">
      <c r="A43" s="22" t="s">
        <v>86</v>
      </c>
      <c r="B43" s="2"/>
      <c r="C43" s="1" t="s">
        <v>8</v>
      </c>
      <c r="D43" s="2"/>
      <c r="E43" s="3"/>
      <c r="F43" s="1" t="s">
        <v>3</v>
      </c>
      <c r="G43" s="2"/>
      <c r="H43" s="7"/>
      <c r="I43" s="1" t="s">
        <v>12</v>
      </c>
      <c r="J43" s="2"/>
      <c r="K43" s="3"/>
      <c r="L43" s="1" t="s">
        <v>12</v>
      </c>
      <c r="M43" s="2"/>
      <c r="N43" s="3"/>
      <c r="O43" s="1" t="s">
        <v>6</v>
      </c>
      <c r="P43" s="2"/>
      <c r="Q43" s="3"/>
    </row>
    <row r="44" spans="1:28" x14ac:dyDescent="0.25">
      <c r="A44" s="23" t="s">
        <v>28</v>
      </c>
      <c r="B44" s="5"/>
      <c r="C44" s="4" t="s">
        <v>88</v>
      </c>
      <c r="D44" s="5"/>
      <c r="E44" s="6"/>
      <c r="F44" s="4" t="s">
        <v>3</v>
      </c>
      <c r="G44" s="5"/>
      <c r="H44" s="6"/>
      <c r="I44" s="4" t="s">
        <v>3</v>
      </c>
      <c r="J44" s="5"/>
      <c r="K44" s="6"/>
      <c r="L44" s="4" t="s">
        <v>12</v>
      </c>
      <c r="M44" s="5"/>
      <c r="N44" s="6"/>
      <c r="O44" s="4" t="s">
        <v>6</v>
      </c>
      <c r="P44" s="5"/>
      <c r="Q44" s="6"/>
    </row>
    <row r="45" spans="1:28" ht="15.75" thickBot="1" x14ac:dyDescent="0.3">
      <c r="A45" s="24" t="s">
        <v>16</v>
      </c>
      <c r="B45" s="9"/>
      <c r="C45" s="8" t="s">
        <v>89</v>
      </c>
      <c r="D45" s="9"/>
      <c r="E45" s="10"/>
      <c r="F45" s="8" t="s">
        <v>18</v>
      </c>
      <c r="G45" s="9"/>
      <c r="H45" s="10"/>
      <c r="I45" s="8" t="s">
        <v>19</v>
      </c>
      <c r="J45" s="9"/>
      <c r="K45" s="10"/>
      <c r="L45" s="8" t="s">
        <v>20</v>
      </c>
      <c r="M45" s="9"/>
      <c r="N45" s="10"/>
      <c r="O45" s="8" t="s">
        <v>20</v>
      </c>
      <c r="P45" s="9"/>
      <c r="Q45" s="10"/>
    </row>
    <row r="46" spans="1:28" ht="15.75" thickBot="1" x14ac:dyDescent="0.3">
      <c r="A46" s="23" t="s">
        <v>101</v>
      </c>
      <c r="B46" s="5"/>
      <c r="C46" s="4" t="s">
        <v>102</v>
      </c>
      <c r="D46" s="5"/>
      <c r="E46" s="6"/>
      <c r="F46" s="4" t="s">
        <v>91</v>
      </c>
      <c r="G46" s="5"/>
      <c r="H46" s="20"/>
      <c r="I46" s="4" t="s">
        <v>92</v>
      </c>
      <c r="J46" s="5"/>
      <c r="K46" s="6"/>
      <c r="L46" s="4" t="s">
        <v>93</v>
      </c>
      <c r="M46" s="5"/>
      <c r="N46" s="6"/>
      <c r="O46" s="4" t="s">
        <v>100</v>
      </c>
      <c r="P46" s="5"/>
      <c r="Q46" s="6"/>
    </row>
    <row r="47" spans="1:28" ht="16.5" thickBot="1" x14ac:dyDescent="0.3">
      <c r="A47" s="132" t="s">
        <v>300</v>
      </c>
      <c r="B47" s="131"/>
      <c r="C47" s="238" t="s">
        <v>305</v>
      </c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40"/>
    </row>
    <row r="48" spans="1:28" x14ac:dyDescent="0.25">
      <c r="A48" s="22" t="s">
        <v>59</v>
      </c>
      <c r="B48" s="2"/>
      <c r="C48" s="1" t="s">
        <v>65</v>
      </c>
      <c r="D48" s="2"/>
      <c r="E48" s="3"/>
      <c r="F48" s="1" t="s">
        <v>115</v>
      </c>
      <c r="G48" s="2"/>
      <c r="H48" s="7"/>
      <c r="I48" s="1" t="s">
        <v>116</v>
      </c>
      <c r="J48" s="2"/>
      <c r="K48" s="3"/>
      <c r="L48" s="1" t="s">
        <v>117</v>
      </c>
      <c r="M48" s="2"/>
      <c r="N48" s="3"/>
      <c r="O48" s="1" t="s">
        <v>119</v>
      </c>
      <c r="P48" s="2"/>
      <c r="Q48" s="3"/>
    </row>
    <row r="49" spans="1:28" x14ac:dyDescent="0.25">
      <c r="A49" s="4"/>
      <c r="B49" s="119"/>
      <c r="C49" s="4" t="s">
        <v>284</v>
      </c>
      <c r="D49" s="5"/>
      <c r="E49" s="28">
        <f>0.15*E14</f>
        <v>0.11093750000000001</v>
      </c>
      <c r="F49" s="4" t="s">
        <v>61</v>
      </c>
      <c r="G49" s="28">
        <f>0.15*E14</f>
        <v>0.11093750000000001</v>
      </c>
      <c r="H49" s="6"/>
      <c r="I49" s="4" t="s">
        <v>61</v>
      </c>
      <c r="J49" s="28">
        <f>0.11*E14</f>
        <v>8.1354166666666672E-2</v>
      </c>
      <c r="K49" s="6"/>
      <c r="L49" s="4" t="s">
        <v>61</v>
      </c>
      <c r="M49" s="28">
        <f>0.1*E14</f>
        <v>7.3958333333333334E-2</v>
      </c>
      <c r="N49" s="6"/>
      <c r="O49" s="4" t="s">
        <v>61</v>
      </c>
      <c r="P49" s="28">
        <f>0.066*E14</f>
        <v>4.8812500000000002E-2</v>
      </c>
      <c r="Q49" s="6"/>
    </row>
    <row r="50" spans="1:28" s="117" customFormat="1" ht="15.75" x14ac:dyDescent="0.25">
      <c r="A50" s="4" t="s">
        <v>127</v>
      </c>
      <c r="B50" s="5"/>
      <c r="C50" s="4" t="s">
        <v>62</v>
      </c>
      <c r="D50" s="5"/>
      <c r="E50" s="6"/>
      <c r="F50" s="4" t="s">
        <v>62</v>
      </c>
      <c r="G50" s="5"/>
      <c r="H50" s="6"/>
      <c r="I50" s="4" t="s">
        <v>62</v>
      </c>
      <c r="J50" s="5"/>
      <c r="K50" s="6"/>
      <c r="L50" s="4" t="s">
        <v>62</v>
      </c>
      <c r="M50" s="5"/>
      <c r="N50" s="6"/>
      <c r="O50" s="4" t="s">
        <v>62</v>
      </c>
      <c r="P50" s="5"/>
      <c r="Q50" s="6"/>
      <c r="R50"/>
      <c r="S50"/>
      <c r="T50"/>
      <c r="U50"/>
      <c r="V50"/>
      <c r="W50"/>
      <c r="X50"/>
      <c r="Y50"/>
      <c r="Z50"/>
      <c r="AA50"/>
      <c r="AB50"/>
    </row>
    <row r="51" spans="1:28" x14ac:dyDescent="0.25">
      <c r="A51" s="4"/>
      <c r="B51" s="5"/>
      <c r="C51" s="4" t="s">
        <v>285</v>
      </c>
      <c r="D51" s="5"/>
      <c r="E51" s="28">
        <f>0.07*E14</f>
        <v>5.1770833333333342E-2</v>
      </c>
      <c r="F51" s="4"/>
      <c r="G51" s="5"/>
      <c r="H51" s="6"/>
      <c r="I51" s="4" t="s">
        <v>64</v>
      </c>
      <c r="J51" s="26"/>
      <c r="K51" s="6"/>
      <c r="L51" s="4" t="s">
        <v>118</v>
      </c>
      <c r="M51" s="5"/>
      <c r="N51" s="6"/>
      <c r="O51" s="4"/>
      <c r="P51" s="5"/>
      <c r="Q51" s="6"/>
    </row>
    <row r="52" spans="1:28" x14ac:dyDescent="0.25">
      <c r="A52" s="4"/>
      <c r="B52" s="5"/>
      <c r="C52" s="4" t="s">
        <v>284</v>
      </c>
      <c r="D52" s="5"/>
      <c r="E52" s="6"/>
      <c r="F52" s="4"/>
      <c r="G52" s="5"/>
      <c r="H52" s="6"/>
      <c r="I52" s="4" t="s">
        <v>61</v>
      </c>
      <c r="J52" s="28">
        <f>0.069*E14</f>
        <v>5.1031250000000007E-2</v>
      </c>
      <c r="K52" s="6"/>
      <c r="L52" s="4" t="s">
        <v>61</v>
      </c>
      <c r="M52" s="28">
        <f>0.068*E14</f>
        <v>5.0291666666666672E-2</v>
      </c>
      <c r="N52" s="6"/>
      <c r="O52" s="4"/>
      <c r="P52" s="26"/>
      <c r="Q52" s="6"/>
    </row>
    <row r="53" spans="1:28" ht="15.75" thickBot="1" x14ac:dyDescent="0.3">
      <c r="A53" s="4"/>
      <c r="B53" s="5"/>
      <c r="C53" s="4" t="s">
        <v>62</v>
      </c>
      <c r="D53" s="5"/>
      <c r="E53" s="6"/>
      <c r="F53" s="4"/>
      <c r="G53" s="5"/>
      <c r="H53" s="6"/>
      <c r="I53" s="4" t="s">
        <v>62</v>
      </c>
      <c r="J53" s="5"/>
      <c r="K53" s="6"/>
      <c r="L53" s="4" t="s">
        <v>62</v>
      </c>
      <c r="M53" s="5"/>
      <c r="N53" s="6"/>
      <c r="O53" s="4"/>
      <c r="P53" s="5"/>
      <c r="Q53" s="6"/>
    </row>
    <row r="54" spans="1:28" ht="52.5" customHeight="1" thickBot="1" x14ac:dyDescent="0.3">
      <c r="A54" s="198" t="s">
        <v>298</v>
      </c>
      <c r="B54" s="221"/>
      <c r="C54" s="249" t="s">
        <v>308</v>
      </c>
      <c r="D54" s="250"/>
      <c r="E54" s="251"/>
      <c r="F54" s="249" t="s">
        <v>334</v>
      </c>
      <c r="G54" s="250"/>
      <c r="H54" s="251"/>
      <c r="I54" s="249" t="s">
        <v>336</v>
      </c>
      <c r="J54" s="250"/>
      <c r="K54" s="251"/>
      <c r="L54" s="249" t="s">
        <v>339</v>
      </c>
      <c r="M54" s="250"/>
      <c r="N54" s="251"/>
      <c r="O54" s="249" t="s">
        <v>342</v>
      </c>
      <c r="P54" s="250"/>
      <c r="Q54" s="251"/>
    </row>
    <row r="55" spans="1:28" ht="16.5" thickBot="1" x14ac:dyDescent="0.3">
      <c r="A55" s="279" t="s">
        <v>259</v>
      </c>
      <c r="B55" s="280"/>
      <c r="C55" s="276" t="s">
        <v>266</v>
      </c>
      <c r="D55" s="277"/>
      <c r="E55" s="278"/>
      <c r="F55" s="276" t="s">
        <v>267</v>
      </c>
      <c r="G55" s="277"/>
      <c r="H55" s="278"/>
      <c r="I55" s="276" t="s">
        <v>268</v>
      </c>
      <c r="J55" s="277"/>
      <c r="K55" s="278"/>
      <c r="L55" s="276" t="s">
        <v>269</v>
      </c>
      <c r="M55" s="277"/>
      <c r="N55" s="278"/>
      <c r="O55" s="276" t="s">
        <v>270</v>
      </c>
      <c r="P55" s="277"/>
      <c r="Q55" s="278"/>
    </row>
    <row r="56" spans="1:28" ht="51.75" customHeight="1" thickBot="1" x14ac:dyDescent="0.3">
      <c r="A56" s="133" t="s">
        <v>299</v>
      </c>
      <c r="B56" s="131"/>
      <c r="C56" s="249" t="s">
        <v>307</v>
      </c>
      <c r="D56" s="250"/>
      <c r="E56" s="251"/>
      <c r="F56" s="249" t="s">
        <v>329</v>
      </c>
      <c r="G56" s="250"/>
      <c r="H56" s="251"/>
      <c r="I56" s="249" t="s">
        <v>310</v>
      </c>
      <c r="J56" s="250"/>
      <c r="K56" s="251"/>
      <c r="L56" s="249" t="s">
        <v>340</v>
      </c>
      <c r="M56" s="250"/>
      <c r="N56" s="251"/>
      <c r="O56" s="249" t="s">
        <v>329</v>
      </c>
      <c r="P56" s="250"/>
      <c r="Q56" s="251"/>
    </row>
    <row r="57" spans="1:28" x14ac:dyDescent="0.25">
      <c r="A57" s="22" t="s">
        <v>29</v>
      </c>
      <c r="B57" s="2"/>
      <c r="C57" s="13" t="s">
        <v>8</v>
      </c>
      <c r="D57" s="14"/>
      <c r="E57" s="7"/>
      <c r="F57" s="13" t="s">
        <v>8</v>
      </c>
      <c r="G57" s="14" t="s">
        <v>85</v>
      </c>
      <c r="H57" s="7"/>
      <c r="I57" s="13" t="s">
        <v>85</v>
      </c>
      <c r="J57" s="14" t="s">
        <v>2</v>
      </c>
      <c r="K57" s="7"/>
      <c r="L57" s="13" t="s">
        <v>85</v>
      </c>
      <c r="M57" s="14" t="s">
        <v>2</v>
      </c>
      <c r="N57" s="7"/>
      <c r="O57" s="13" t="s">
        <v>2</v>
      </c>
      <c r="P57" s="14" t="s">
        <v>10</v>
      </c>
      <c r="Q57" s="7"/>
    </row>
    <row r="58" spans="1:28" ht="23.25" customHeight="1" thickBot="1" x14ac:dyDescent="0.3">
      <c r="A58" s="23" t="s">
        <v>30</v>
      </c>
      <c r="B58" s="5"/>
      <c r="C58" s="18" t="s">
        <v>8</v>
      </c>
      <c r="D58" s="19"/>
      <c r="E58" s="20"/>
      <c r="F58" s="19" t="s">
        <v>8</v>
      </c>
      <c r="G58" s="19" t="s">
        <v>85</v>
      </c>
      <c r="H58" s="20"/>
      <c r="I58" s="18" t="s">
        <v>85</v>
      </c>
      <c r="J58" s="19" t="s">
        <v>2</v>
      </c>
      <c r="K58" s="20"/>
      <c r="L58" s="18" t="s">
        <v>85</v>
      </c>
      <c r="M58" s="19" t="s">
        <v>2</v>
      </c>
      <c r="N58" s="20"/>
      <c r="O58" s="18" t="s">
        <v>2</v>
      </c>
      <c r="P58" s="19" t="s">
        <v>10</v>
      </c>
      <c r="Q58" s="20"/>
    </row>
    <row r="59" spans="1:28" ht="15.75" customHeight="1" x14ac:dyDescent="0.25">
      <c r="A59" s="22" t="s">
        <v>103</v>
      </c>
      <c r="B59" s="2"/>
      <c r="C59" s="1" t="s">
        <v>105</v>
      </c>
      <c r="D59" s="2"/>
      <c r="E59" s="3"/>
      <c r="F59" s="1" t="s">
        <v>106</v>
      </c>
      <c r="G59" s="2"/>
      <c r="H59" s="7"/>
      <c r="I59" s="1" t="s">
        <v>106</v>
      </c>
      <c r="J59" s="2"/>
      <c r="K59" s="3"/>
      <c r="L59" s="1" t="s">
        <v>106</v>
      </c>
      <c r="M59" s="2"/>
      <c r="N59" s="3"/>
      <c r="O59" s="1" t="s">
        <v>106</v>
      </c>
      <c r="P59" s="2"/>
      <c r="Q59" s="3"/>
    </row>
    <row r="60" spans="1:28" x14ac:dyDescent="0.25">
      <c r="A60" s="23" t="s">
        <v>23</v>
      </c>
      <c r="B60" s="5"/>
      <c r="C60" s="4" t="s">
        <v>85</v>
      </c>
      <c r="D60" s="5"/>
      <c r="E60" s="6"/>
      <c r="F60" s="4" t="s">
        <v>12</v>
      </c>
      <c r="G60" s="5"/>
      <c r="H60" s="6"/>
      <c r="I60" s="4" t="s">
        <v>3</v>
      </c>
      <c r="J60" s="5"/>
      <c r="K60" s="6"/>
      <c r="L60" s="4" t="s">
        <v>5</v>
      </c>
      <c r="M60" s="5"/>
      <c r="N60" s="6"/>
      <c r="O60" s="4" t="s">
        <v>5</v>
      </c>
      <c r="P60" s="5"/>
      <c r="Q60" s="6"/>
    </row>
    <row r="61" spans="1:28" ht="21.75" customHeight="1" thickBot="1" x14ac:dyDescent="0.3">
      <c r="A61" s="23" t="s">
        <v>104</v>
      </c>
      <c r="B61" s="5"/>
      <c r="C61" s="4" t="s">
        <v>97</v>
      </c>
      <c r="D61" s="5"/>
      <c r="E61" s="6"/>
      <c r="F61" s="4" t="s">
        <v>25</v>
      </c>
      <c r="G61" s="5"/>
      <c r="H61" s="6"/>
      <c r="I61" s="4" t="s">
        <v>25</v>
      </c>
      <c r="J61" s="5"/>
      <c r="K61" s="6"/>
      <c r="L61" s="4" t="s">
        <v>25</v>
      </c>
      <c r="M61" s="5"/>
      <c r="N61" s="6"/>
      <c r="O61" s="4" t="s">
        <v>25</v>
      </c>
      <c r="P61" s="5"/>
      <c r="Q61" s="6"/>
    </row>
    <row r="62" spans="1:28" ht="24.75" customHeight="1" thickBot="1" x14ac:dyDescent="0.3">
      <c r="A62" s="103" t="s">
        <v>144</v>
      </c>
      <c r="B62" s="16"/>
      <c r="C62" s="15" t="s">
        <v>102</v>
      </c>
      <c r="D62" s="16"/>
      <c r="E62" s="17"/>
      <c r="F62" s="15" t="s">
        <v>91</v>
      </c>
      <c r="G62" s="16"/>
      <c r="H62" s="21"/>
      <c r="I62" s="15" t="s">
        <v>92</v>
      </c>
      <c r="J62" s="16"/>
      <c r="K62" s="17"/>
      <c r="L62" s="15" t="s">
        <v>93</v>
      </c>
      <c r="M62" s="16"/>
      <c r="N62" s="17"/>
      <c r="O62" s="15" t="s">
        <v>100</v>
      </c>
      <c r="P62" s="16"/>
      <c r="Q62" s="17"/>
    </row>
    <row r="63" spans="1:28" ht="24" customHeight="1" thickBot="1" x14ac:dyDescent="0.3">
      <c r="A63" s="292" t="s">
        <v>300</v>
      </c>
      <c r="B63" s="293"/>
      <c r="C63" s="238" t="s">
        <v>305</v>
      </c>
      <c r="D63" s="239"/>
      <c r="E63" s="240"/>
      <c r="F63" s="239" t="s">
        <v>305</v>
      </c>
      <c r="G63" s="239"/>
      <c r="H63" s="240"/>
      <c r="I63" s="255" t="s">
        <v>350</v>
      </c>
      <c r="J63" s="256"/>
      <c r="K63" s="257"/>
      <c r="L63" s="255" t="s">
        <v>350</v>
      </c>
      <c r="M63" s="256"/>
      <c r="N63" s="257"/>
      <c r="O63" s="238" t="s">
        <v>305</v>
      </c>
      <c r="P63" s="239"/>
      <c r="Q63" s="240"/>
    </row>
    <row r="64" spans="1:28" x14ac:dyDescent="0.25">
      <c r="A64" s="22" t="s">
        <v>50</v>
      </c>
      <c r="B64" s="3"/>
      <c r="C64" s="200" t="s">
        <v>41</v>
      </c>
      <c r="D64" s="64"/>
      <c r="E64" s="65"/>
      <c r="F64" s="201" t="s">
        <v>41</v>
      </c>
      <c r="G64" s="64"/>
      <c r="H64" s="65"/>
      <c r="I64" s="63" t="s">
        <v>41</v>
      </c>
      <c r="J64" s="64"/>
      <c r="K64" s="65"/>
      <c r="L64" s="63" t="s">
        <v>41</v>
      </c>
      <c r="M64" s="64"/>
      <c r="N64" s="66"/>
      <c r="O64" s="63" t="s">
        <v>41</v>
      </c>
      <c r="P64" s="64"/>
      <c r="Q64" s="65"/>
    </row>
    <row r="65" spans="1:28" x14ac:dyDescent="0.25">
      <c r="A65" s="4"/>
      <c r="B65" s="120"/>
      <c r="C65" s="252" t="s">
        <v>52</v>
      </c>
      <c r="D65" s="253"/>
      <c r="E65" s="254"/>
      <c r="F65" s="253" t="s">
        <v>52</v>
      </c>
      <c r="G65" s="253"/>
      <c r="H65" s="254"/>
      <c r="I65" s="252" t="s">
        <v>43</v>
      </c>
      <c r="J65" s="253"/>
      <c r="K65" s="254"/>
      <c r="L65" s="252" t="s">
        <v>71</v>
      </c>
      <c r="M65" s="253"/>
      <c r="N65" s="254"/>
      <c r="O65" s="252" t="s">
        <v>52</v>
      </c>
      <c r="P65" s="253"/>
      <c r="Q65" s="254"/>
    </row>
    <row r="66" spans="1:28" s="117" customFormat="1" ht="15.75" x14ac:dyDescent="0.25">
      <c r="A66" s="4"/>
      <c r="B66" s="6"/>
      <c r="C66" s="252" t="s">
        <v>44</v>
      </c>
      <c r="D66" s="253"/>
      <c r="E66" s="254"/>
      <c r="F66" s="253" t="s">
        <v>44</v>
      </c>
      <c r="G66" s="253"/>
      <c r="H66" s="254"/>
      <c r="I66" s="56" t="s">
        <v>67</v>
      </c>
      <c r="J66" s="57"/>
      <c r="K66" s="58"/>
      <c r="L66" s="56" t="s">
        <v>75</v>
      </c>
      <c r="M66" s="57"/>
      <c r="N66" s="57"/>
      <c r="O66" s="56" t="s">
        <v>44</v>
      </c>
      <c r="P66" s="57"/>
      <c r="Q66" s="58"/>
      <c r="R66"/>
      <c r="S66"/>
      <c r="T66"/>
      <c r="U66"/>
      <c r="V66"/>
      <c r="W66"/>
      <c r="X66"/>
      <c r="Y66"/>
      <c r="Z66"/>
      <c r="AA66"/>
      <c r="AB66"/>
    </row>
    <row r="67" spans="1:28" x14ac:dyDescent="0.25">
      <c r="A67" s="4"/>
      <c r="B67" s="6"/>
      <c r="C67" s="202" t="s">
        <v>42</v>
      </c>
      <c r="D67" s="217"/>
      <c r="E67" s="218"/>
      <c r="F67" s="203" t="s">
        <v>42</v>
      </c>
      <c r="G67" s="57"/>
      <c r="H67" s="58"/>
      <c r="I67" s="68" t="s">
        <v>42</v>
      </c>
      <c r="J67" s="57"/>
      <c r="K67" s="58"/>
      <c r="L67" s="68" t="s">
        <v>42</v>
      </c>
      <c r="M67" s="57"/>
      <c r="N67" s="57"/>
      <c r="O67" s="68" t="s">
        <v>42</v>
      </c>
      <c r="P67" s="57"/>
      <c r="Q67" s="58"/>
    </row>
    <row r="68" spans="1:28" x14ac:dyDescent="0.25">
      <c r="A68" s="4"/>
      <c r="B68" s="6"/>
      <c r="C68" s="252" t="s">
        <v>286</v>
      </c>
      <c r="D68" s="253"/>
      <c r="E68" s="254"/>
      <c r="F68" s="253" t="s">
        <v>112</v>
      </c>
      <c r="G68" s="253"/>
      <c r="H68" s="254"/>
      <c r="I68" s="252" t="s">
        <v>76</v>
      </c>
      <c r="J68" s="253"/>
      <c r="K68" s="254"/>
      <c r="L68" s="252" t="s">
        <v>123</v>
      </c>
      <c r="M68" s="253"/>
      <c r="N68" s="254"/>
      <c r="O68" s="252" t="s">
        <v>125</v>
      </c>
      <c r="P68" s="253"/>
      <c r="Q68" s="254"/>
    </row>
    <row r="69" spans="1:28" x14ac:dyDescent="0.25">
      <c r="A69" s="4"/>
      <c r="B69" s="6"/>
      <c r="C69" s="252" t="s">
        <v>287</v>
      </c>
      <c r="D69" s="253"/>
      <c r="E69" s="254"/>
      <c r="F69" s="253" t="s">
        <v>121</v>
      </c>
      <c r="G69" s="253"/>
      <c r="H69" s="254"/>
      <c r="I69" s="252" t="s">
        <v>68</v>
      </c>
      <c r="J69" s="274"/>
      <c r="K69" s="275"/>
      <c r="L69" s="252" t="s">
        <v>124</v>
      </c>
      <c r="M69" s="253"/>
      <c r="N69" s="254"/>
      <c r="O69" s="252" t="s">
        <v>121</v>
      </c>
      <c r="P69" s="274"/>
      <c r="Q69" s="275"/>
    </row>
    <row r="70" spans="1:28" x14ac:dyDescent="0.25">
      <c r="A70" s="4"/>
      <c r="B70" s="6"/>
      <c r="C70" s="202" t="s">
        <v>47</v>
      </c>
      <c r="D70" s="217"/>
      <c r="E70" s="218"/>
      <c r="F70" s="203" t="s">
        <v>47</v>
      </c>
      <c r="G70" s="57"/>
      <c r="H70" s="58"/>
      <c r="I70" s="68" t="s">
        <v>47</v>
      </c>
      <c r="J70" s="57"/>
      <c r="K70" s="58"/>
      <c r="L70" s="68" t="s">
        <v>47</v>
      </c>
      <c r="M70" s="57"/>
      <c r="N70" s="57"/>
      <c r="O70" s="68" t="s">
        <v>47</v>
      </c>
      <c r="P70" s="57"/>
      <c r="Q70" s="58"/>
    </row>
    <row r="71" spans="1:28" ht="15.75" thickBot="1" x14ac:dyDescent="0.3">
      <c r="A71" s="8"/>
      <c r="B71" s="10"/>
      <c r="C71" s="85" t="s">
        <v>57</v>
      </c>
      <c r="D71" s="71"/>
      <c r="E71" s="72"/>
      <c r="F71" s="217" t="s">
        <v>57</v>
      </c>
      <c r="G71" s="57"/>
      <c r="H71" s="58"/>
      <c r="I71" s="56" t="s">
        <v>57</v>
      </c>
      <c r="J71" s="57"/>
      <c r="K71" s="58"/>
      <c r="L71" s="56" t="s">
        <v>48</v>
      </c>
      <c r="M71" s="57"/>
      <c r="N71" s="57"/>
      <c r="O71" s="56" t="s">
        <v>57</v>
      </c>
      <c r="P71" s="57"/>
      <c r="Q71" s="58"/>
    </row>
    <row r="72" spans="1:28" ht="50.25" customHeight="1" thickBot="1" x14ac:dyDescent="0.3">
      <c r="A72" s="206" t="s">
        <v>298</v>
      </c>
      <c r="B72" s="224"/>
      <c r="C72" s="287" t="s">
        <v>303</v>
      </c>
      <c r="D72" s="288"/>
      <c r="E72" s="287"/>
      <c r="F72" s="289" t="s">
        <v>335</v>
      </c>
      <c r="G72" s="290"/>
      <c r="H72" s="291"/>
      <c r="I72" s="289" t="s">
        <v>338</v>
      </c>
      <c r="J72" s="290"/>
      <c r="K72" s="291"/>
      <c r="L72" s="289" t="s">
        <v>311</v>
      </c>
      <c r="M72" s="290"/>
      <c r="N72" s="291"/>
      <c r="O72" s="289" t="s">
        <v>341</v>
      </c>
      <c r="P72" s="290"/>
      <c r="Q72" s="291"/>
    </row>
    <row r="73" spans="1:28" ht="15.75" thickBot="1" x14ac:dyDescent="0.3">
      <c r="A73" s="220"/>
      <c r="B73" s="194"/>
      <c r="C73" s="204" t="s">
        <v>288</v>
      </c>
      <c r="D73" s="96"/>
      <c r="E73" s="98"/>
      <c r="F73" s="205" t="s">
        <v>122</v>
      </c>
      <c r="G73" s="96"/>
      <c r="H73" s="98"/>
      <c r="I73" s="204" t="s">
        <v>69</v>
      </c>
      <c r="J73" s="96"/>
      <c r="K73" s="98"/>
      <c r="L73" s="204" t="s">
        <v>69</v>
      </c>
      <c r="M73" s="96"/>
      <c r="N73" s="96"/>
      <c r="O73" s="204" t="s">
        <v>126</v>
      </c>
      <c r="P73" s="96"/>
      <c r="Q73" s="98"/>
    </row>
    <row r="74" spans="1:28" ht="16.5" thickBot="1" x14ac:dyDescent="0.3">
      <c r="A74" s="297" t="s">
        <v>260</v>
      </c>
      <c r="B74" s="298"/>
      <c r="C74" s="294" t="s">
        <v>266</v>
      </c>
      <c r="D74" s="295"/>
      <c r="E74" s="296"/>
      <c r="F74" s="276" t="s">
        <v>267</v>
      </c>
      <c r="G74" s="277"/>
      <c r="H74" s="278"/>
      <c r="I74" s="276" t="s">
        <v>268</v>
      </c>
      <c r="J74" s="277"/>
      <c r="K74" s="278"/>
      <c r="L74" s="276" t="s">
        <v>269</v>
      </c>
      <c r="M74" s="277"/>
      <c r="N74" s="278"/>
      <c r="O74" s="276" t="s">
        <v>270</v>
      </c>
      <c r="P74" s="277"/>
      <c r="Q74" s="278"/>
    </row>
    <row r="75" spans="1:28" x14ac:dyDescent="0.25">
      <c r="A75" s="22" t="s">
        <v>79</v>
      </c>
      <c r="B75" s="2"/>
      <c r="C75" s="1" t="s">
        <v>80</v>
      </c>
      <c r="D75" s="2"/>
      <c r="E75" s="3"/>
      <c r="F75" s="1" t="s">
        <v>80</v>
      </c>
      <c r="G75" s="2"/>
      <c r="H75" s="7"/>
      <c r="I75" s="1" t="s">
        <v>80</v>
      </c>
      <c r="J75" s="2"/>
      <c r="K75" s="3"/>
      <c r="L75" s="1" t="s">
        <v>80</v>
      </c>
      <c r="M75" s="2"/>
      <c r="N75" s="3"/>
      <c r="O75" s="1" t="s">
        <v>80</v>
      </c>
      <c r="P75" s="2"/>
      <c r="Q75" s="3"/>
    </row>
    <row r="76" spans="1:28" ht="15.75" thickBot="1" x14ac:dyDescent="0.3">
      <c r="A76" s="8"/>
      <c r="B76" s="124"/>
      <c r="C76" s="8" t="s">
        <v>81</v>
      </c>
      <c r="D76" s="9"/>
      <c r="E76" s="10"/>
      <c r="F76" s="8" t="s">
        <v>81</v>
      </c>
      <c r="G76" s="9"/>
      <c r="H76" s="10"/>
      <c r="I76" s="8" t="s">
        <v>81</v>
      </c>
      <c r="J76" s="9"/>
      <c r="K76" s="10"/>
      <c r="L76" s="8" t="s">
        <v>81</v>
      </c>
      <c r="M76" s="9"/>
      <c r="N76" s="10"/>
      <c r="O76" s="8" t="s">
        <v>81</v>
      </c>
      <c r="P76" s="9"/>
      <c r="Q76" s="10"/>
    </row>
    <row r="77" spans="1:28" ht="15.75" thickBot="1" x14ac:dyDescent="0.3">
      <c r="A77" s="243" t="s">
        <v>298</v>
      </c>
      <c r="B77" s="244"/>
      <c r="C77" s="238" t="s">
        <v>304</v>
      </c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40"/>
    </row>
    <row r="111" spans="1:17" x14ac:dyDescent="0.25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</row>
  </sheetData>
  <mergeCells count="127">
    <mergeCell ref="A77:B77"/>
    <mergeCell ref="C77:Q77"/>
    <mergeCell ref="O63:Q63"/>
    <mergeCell ref="C72:E72"/>
    <mergeCell ref="F72:H72"/>
    <mergeCell ref="I72:K72"/>
    <mergeCell ref="L72:N72"/>
    <mergeCell ref="O72:Q72"/>
    <mergeCell ref="L63:N63"/>
    <mergeCell ref="A63:B63"/>
    <mergeCell ref="C63:E63"/>
    <mergeCell ref="I63:K63"/>
    <mergeCell ref="F63:H63"/>
    <mergeCell ref="C74:E74"/>
    <mergeCell ref="F74:H74"/>
    <mergeCell ref="I74:K74"/>
    <mergeCell ref="L74:N74"/>
    <mergeCell ref="O74:Q74"/>
    <mergeCell ref="A74:B74"/>
    <mergeCell ref="C69:E69"/>
    <mergeCell ref="C68:E68"/>
    <mergeCell ref="F69:H69"/>
    <mergeCell ref="I69:K69"/>
    <mergeCell ref="L69:N69"/>
    <mergeCell ref="C39:E39"/>
    <mergeCell ref="F39:H39"/>
    <mergeCell ref="I39:K39"/>
    <mergeCell ref="L39:N39"/>
    <mergeCell ref="O39:Q39"/>
    <mergeCell ref="F66:H66"/>
    <mergeCell ref="F68:H68"/>
    <mergeCell ref="I68:K68"/>
    <mergeCell ref="F65:H65"/>
    <mergeCell ref="I65:K65"/>
    <mergeCell ref="L65:N65"/>
    <mergeCell ref="C56:E56"/>
    <mergeCell ref="F56:H56"/>
    <mergeCell ref="I56:K56"/>
    <mergeCell ref="O65:Q65"/>
    <mergeCell ref="L68:N68"/>
    <mergeCell ref="O68:Q68"/>
    <mergeCell ref="C65:E65"/>
    <mergeCell ref="C66:E66"/>
    <mergeCell ref="L56:N56"/>
    <mergeCell ref="O56:Q56"/>
    <mergeCell ref="I40:K40"/>
    <mergeCell ref="L40:N40"/>
    <mergeCell ref="O40:Q40"/>
    <mergeCell ref="O25:Q25"/>
    <mergeCell ref="C18:E18"/>
    <mergeCell ref="F18:H18"/>
    <mergeCell ref="I18:K18"/>
    <mergeCell ref="L18:N18"/>
    <mergeCell ref="O18:Q18"/>
    <mergeCell ref="A25:B25"/>
    <mergeCell ref="C25:E25"/>
    <mergeCell ref="F25:H25"/>
    <mergeCell ref="I25:K25"/>
    <mergeCell ref="L25:N25"/>
    <mergeCell ref="L27:N27"/>
    <mergeCell ref="O27:Q27"/>
    <mergeCell ref="F30:H30"/>
    <mergeCell ref="I30:K30"/>
    <mergeCell ref="L30:N30"/>
    <mergeCell ref="C30:E30"/>
    <mergeCell ref="C31:E31"/>
    <mergeCell ref="A38:B38"/>
    <mergeCell ref="C37:Q37"/>
    <mergeCell ref="C38:Q38"/>
    <mergeCell ref="O35:Q35"/>
    <mergeCell ref="O30:Q30"/>
    <mergeCell ref="C35:E35"/>
    <mergeCell ref="F35:H35"/>
    <mergeCell ref="I35:K35"/>
    <mergeCell ref="L35:N35"/>
    <mergeCell ref="C36:E36"/>
    <mergeCell ref="F36:H36"/>
    <mergeCell ref="I36:K36"/>
    <mergeCell ref="L36:N36"/>
    <mergeCell ref="A55:B55"/>
    <mergeCell ref="A39:B39"/>
    <mergeCell ref="A36:B36"/>
    <mergeCell ref="A17:B17"/>
    <mergeCell ref="A1:B1"/>
    <mergeCell ref="O1:Q1"/>
    <mergeCell ref="L1:N1"/>
    <mergeCell ref="I1:K1"/>
    <mergeCell ref="F1:H1"/>
    <mergeCell ref="C1:E1"/>
    <mergeCell ref="C17:E17"/>
    <mergeCell ref="I31:K31"/>
    <mergeCell ref="O31:Q31"/>
    <mergeCell ref="C55:E55"/>
    <mergeCell ref="F55:H55"/>
    <mergeCell ref="I55:K55"/>
    <mergeCell ref="L55:N55"/>
    <mergeCell ref="O55:Q55"/>
    <mergeCell ref="F31:H31"/>
    <mergeCell ref="L31:N31"/>
    <mergeCell ref="C2:E2"/>
    <mergeCell ref="C16:E16"/>
    <mergeCell ref="C9:Q9"/>
    <mergeCell ref="C27:E27"/>
    <mergeCell ref="O69:Q69"/>
    <mergeCell ref="F16:H16"/>
    <mergeCell ref="I16:K16"/>
    <mergeCell ref="L16:N16"/>
    <mergeCell ref="O16:Q16"/>
    <mergeCell ref="F2:H2"/>
    <mergeCell ref="I2:K2"/>
    <mergeCell ref="L2:N2"/>
    <mergeCell ref="O2:Q2"/>
    <mergeCell ref="F17:H17"/>
    <mergeCell ref="I17:K17"/>
    <mergeCell ref="L17:N17"/>
    <mergeCell ref="O17:Q17"/>
    <mergeCell ref="C47:Q47"/>
    <mergeCell ref="C54:E54"/>
    <mergeCell ref="F54:H54"/>
    <mergeCell ref="I54:K54"/>
    <mergeCell ref="L54:N54"/>
    <mergeCell ref="O54:Q54"/>
    <mergeCell ref="C40:E40"/>
    <mergeCell ref="F40:H40"/>
    <mergeCell ref="O36:Q36"/>
    <mergeCell ref="F27:H27"/>
    <mergeCell ref="I27:K27"/>
  </mergeCells>
  <printOptions horizontalCentered="1"/>
  <pageMargins left="0.25" right="0.25" top="0.75" bottom="0.25" header="0.3" footer="0.3"/>
  <pageSetup scale="75" fitToHeight="0" orientation="landscape" r:id="rId1"/>
  <headerFooter>
    <oddHeader>&amp;C&amp;"-,Bold"&amp;14AFSOC Prep Phase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abSelected="1" zoomScale="80" zoomScaleNormal="80" zoomScaleSheetLayoutView="80" workbookViewId="0">
      <selection activeCell="D5" sqref="D5"/>
    </sheetView>
  </sheetViews>
  <sheetFormatPr defaultColWidth="9.140625" defaultRowHeight="15" x14ac:dyDescent="0.25"/>
  <cols>
    <col min="1" max="1" width="26.28515625" style="99" bestFit="1" customWidth="1"/>
    <col min="2" max="2" width="16" style="99" bestFit="1" customWidth="1"/>
    <col min="3" max="3" width="10.42578125" style="99" customWidth="1"/>
    <col min="4" max="4" width="22.28515625" style="99" bestFit="1" customWidth="1"/>
    <col min="5" max="5" width="4.7109375" style="99" bestFit="1" customWidth="1"/>
    <col min="6" max="6" width="4.85546875" style="99" bestFit="1" customWidth="1"/>
    <col min="7" max="7" width="17.7109375" style="99" bestFit="1" customWidth="1"/>
    <col min="8" max="8" width="4.42578125" style="99" bestFit="1" customWidth="1"/>
    <col min="9" max="9" width="8.85546875" style="99" customWidth="1"/>
    <col min="10" max="10" width="17.7109375" style="99" bestFit="1" customWidth="1"/>
    <col min="11" max="11" width="4.28515625" style="99" bestFit="1" customWidth="1"/>
    <col min="12" max="12" width="9.140625" style="99" customWidth="1"/>
    <col min="13" max="13" width="17.42578125" style="99" bestFit="1" customWidth="1"/>
    <col min="14" max="14" width="4" style="99" bestFit="1" customWidth="1"/>
    <col min="15" max="15" width="6" style="99" customWidth="1"/>
    <col min="16" max="16" width="16.85546875" style="99" bestFit="1" customWidth="1"/>
    <col min="17" max="17" width="4" style="99" bestFit="1" customWidth="1"/>
    <col min="18" max="18" width="5.140625" style="99" bestFit="1" customWidth="1"/>
    <col min="19" max="19" width="4" style="99" bestFit="1" customWidth="1"/>
  </cols>
  <sheetData>
    <row r="1" spans="1:19" ht="16.5" thickBot="1" x14ac:dyDescent="0.3">
      <c r="A1" s="305" t="s">
        <v>255</v>
      </c>
      <c r="B1" s="306"/>
      <c r="C1" s="306"/>
      <c r="D1" s="302" t="s">
        <v>261</v>
      </c>
      <c r="E1" s="303"/>
      <c r="F1" s="304"/>
      <c r="G1" s="302" t="s">
        <v>262</v>
      </c>
      <c r="H1" s="303"/>
      <c r="I1" s="304"/>
      <c r="J1" s="302" t="s">
        <v>263</v>
      </c>
      <c r="K1" s="303"/>
      <c r="L1" s="304"/>
      <c r="M1" s="302" t="s">
        <v>265</v>
      </c>
      <c r="N1" s="303"/>
      <c r="O1" s="304"/>
      <c r="P1" s="302" t="s">
        <v>264</v>
      </c>
      <c r="Q1" s="303"/>
      <c r="R1" s="303"/>
      <c r="S1" s="304"/>
    </row>
    <row r="2" spans="1:19" ht="48" customHeight="1" thickBot="1" x14ac:dyDescent="0.3">
      <c r="A2" s="243" t="s">
        <v>299</v>
      </c>
      <c r="B2" s="244"/>
      <c r="C2" s="245"/>
      <c r="D2" s="249" t="s">
        <v>351</v>
      </c>
      <c r="E2" s="250"/>
      <c r="F2" s="251"/>
      <c r="G2" s="249" t="s">
        <v>331</v>
      </c>
      <c r="H2" s="250"/>
      <c r="I2" s="251"/>
      <c r="J2" s="249" t="s">
        <v>419</v>
      </c>
      <c r="K2" s="250"/>
      <c r="L2" s="251"/>
      <c r="M2" s="249" t="s">
        <v>330</v>
      </c>
      <c r="N2" s="250"/>
      <c r="O2" s="251"/>
      <c r="P2" s="249" t="s">
        <v>420</v>
      </c>
      <c r="Q2" s="250"/>
      <c r="R2" s="250"/>
      <c r="S2" s="251"/>
    </row>
    <row r="3" spans="1:19" ht="15.75" customHeight="1" x14ac:dyDescent="0.25">
      <c r="A3" s="269" t="s">
        <v>13</v>
      </c>
      <c r="B3" s="270"/>
      <c r="C3" s="271"/>
      <c r="D3" s="73" t="s">
        <v>8</v>
      </c>
      <c r="E3" s="66"/>
      <c r="F3" s="66"/>
      <c r="G3" s="73" t="s">
        <v>1</v>
      </c>
      <c r="H3" s="66"/>
      <c r="I3" s="65"/>
      <c r="J3" s="73" t="s">
        <v>0</v>
      </c>
      <c r="K3" s="66"/>
      <c r="L3" s="65"/>
      <c r="M3" s="73" t="s">
        <v>11</v>
      </c>
      <c r="N3" s="66"/>
      <c r="O3" s="65"/>
      <c r="P3" s="73" t="s">
        <v>128</v>
      </c>
      <c r="Q3" s="74">
        <v>275</v>
      </c>
      <c r="R3" s="66" t="s">
        <v>129</v>
      </c>
      <c r="S3" s="82">
        <f>(Q3*5*0.033)+Q3</f>
        <v>320.375</v>
      </c>
    </row>
    <row r="4" spans="1:19" ht="15.75" thickBot="1" x14ac:dyDescent="0.3">
      <c r="A4" s="263" t="s">
        <v>84</v>
      </c>
      <c r="B4" s="264"/>
      <c r="C4" s="265"/>
      <c r="D4" s="75" t="s">
        <v>8</v>
      </c>
      <c r="E4" s="76"/>
      <c r="F4" s="76"/>
      <c r="G4" s="77" t="s">
        <v>1</v>
      </c>
      <c r="H4" s="78"/>
      <c r="I4" s="122"/>
      <c r="J4" s="75" t="s">
        <v>0</v>
      </c>
      <c r="K4" s="76"/>
      <c r="L4" s="123"/>
      <c r="M4" s="75" t="s">
        <v>11</v>
      </c>
      <c r="N4" s="76"/>
      <c r="O4" s="123"/>
      <c r="P4" s="75" t="s">
        <v>128</v>
      </c>
      <c r="Q4" s="83">
        <v>125</v>
      </c>
      <c r="R4" s="76" t="s">
        <v>129</v>
      </c>
      <c r="S4" s="80">
        <f>(Q4*5*0.033)+Q4</f>
        <v>145.625</v>
      </c>
    </row>
    <row r="5" spans="1:19" x14ac:dyDescent="0.25">
      <c r="A5" s="269" t="s">
        <v>130</v>
      </c>
      <c r="B5" s="270"/>
      <c r="C5" s="271"/>
      <c r="D5" s="79" t="s">
        <v>8</v>
      </c>
      <c r="E5" s="64"/>
      <c r="F5" s="84"/>
      <c r="G5" s="79" t="s">
        <v>12</v>
      </c>
      <c r="H5" s="64"/>
      <c r="I5" s="65"/>
      <c r="J5" s="79" t="s">
        <v>12</v>
      </c>
      <c r="K5" s="64"/>
      <c r="L5" s="84"/>
      <c r="M5" s="79" t="s">
        <v>6</v>
      </c>
      <c r="N5" s="64"/>
      <c r="O5" s="84"/>
      <c r="P5" s="79" t="s">
        <v>6</v>
      </c>
      <c r="Q5" s="64"/>
      <c r="R5" s="64"/>
      <c r="S5" s="84"/>
    </row>
    <row r="6" spans="1:19" x14ac:dyDescent="0.25">
      <c r="A6" s="266" t="s">
        <v>15</v>
      </c>
      <c r="B6" s="267"/>
      <c r="C6" s="268"/>
      <c r="D6" s="56" t="s">
        <v>88</v>
      </c>
      <c r="E6" s="57"/>
      <c r="F6" s="58"/>
      <c r="G6" s="56" t="s">
        <v>3</v>
      </c>
      <c r="H6" s="57"/>
      <c r="I6" s="58"/>
      <c r="J6" s="56" t="s">
        <v>3</v>
      </c>
      <c r="K6" s="57"/>
      <c r="L6" s="58"/>
      <c r="M6" s="56" t="s">
        <v>12</v>
      </c>
      <c r="N6" s="57"/>
      <c r="O6" s="58"/>
      <c r="P6" s="56" t="s">
        <v>12</v>
      </c>
      <c r="Q6" s="57"/>
      <c r="R6" s="57"/>
      <c r="S6" s="58"/>
    </row>
    <row r="7" spans="1:19" ht="15.75" thickBot="1" x14ac:dyDescent="0.3">
      <c r="A7" s="263" t="s">
        <v>133</v>
      </c>
      <c r="B7" s="264"/>
      <c r="C7" s="265"/>
      <c r="D7" s="85" t="s">
        <v>89</v>
      </c>
      <c r="E7" s="71"/>
      <c r="F7" s="72"/>
      <c r="G7" s="85" t="s">
        <v>19</v>
      </c>
      <c r="H7" s="71"/>
      <c r="I7" s="72"/>
      <c r="J7" s="85" t="s">
        <v>20</v>
      </c>
      <c r="K7" s="71"/>
      <c r="L7" s="72"/>
      <c r="M7" s="85" t="s">
        <v>131</v>
      </c>
      <c r="N7" s="71"/>
      <c r="O7" s="72"/>
      <c r="P7" s="85" t="s">
        <v>132</v>
      </c>
      <c r="Q7" s="71"/>
      <c r="R7" s="71"/>
      <c r="S7" s="72"/>
    </row>
    <row r="8" spans="1:19" ht="15.75" thickBot="1" x14ac:dyDescent="0.3">
      <c r="A8" s="318" t="s">
        <v>87</v>
      </c>
      <c r="B8" s="319"/>
      <c r="C8" s="320"/>
      <c r="D8" s="56" t="s">
        <v>90</v>
      </c>
      <c r="E8" s="57"/>
      <c r="F8" s="58"/>
      <c r="G8" s="56" t="s">
        <v>134</v>
      </c>
      <c r="H8" s="57"/>
      <c r="I8" s="123"/>
      <c r="J8" s="56" t="s">
        <v>135</v>
      </c>
      <c r="K8" s="57"/>
      <c r="L8" s="58"/>
      <c r="M8" s="56" t="s">
        <v>136</v>
      </c>
      <c r="N8" s="57"/>
      <c r="O8" s="58"/>
      <c r="P8" s="56" t="s">
        <v>137</v>
      </c>
      <c r="Q8" s="57"/>
      <c r="R8" s="57"/>
      <c r="S8" s="58"/>
    </row>
    <row r="9" spans="1:19" ht="15.75" thickBot="1" x14ac:dyDescent="0.3">
      <c r="A9" s="292" t="s">
        <v>300</v>
      </c>
      <c r="B9" s="324"/>
      <c r="C9" s="293"/>
      <c r="D9" s="238" t="s">
        <v>305</v>
      </c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40"/>
    </row>
    <row r="10" spans="1:19" x14ac:dyDescent="0.25">
      <c r="A10" s="63" t="s">
        <v>51</v>
      </c>
      <c r="B10" s="64"/>
      <c r="C10" s="86"/>
      <c r="D10" s="79" t="s">
        <v>34</v>
      </c>
      <c r="E10" s="64"/>
      <c r="F10" s="84"/>
      <c r="G10" s="79" t="s">
        <v>145</v>
      </c>
      <c r="H10" s="64"/>
      <c r="I10" s="65"/>
      <c r="J10" s="79" t="s">
        <v>145</v>
      </c>
      <c r="K10" s="64"/>
      <c r="L10" s="84"/>
      <c r="M10" s="79" t="s">
        <v>145</v>
      </c>
      <c r="N10" s="64"/>
      <c r="O10" s="84"/>
      <c r="P10" s="79" t="s">
        <v>145</v>
      </c>
      <c r="Q10" s="64"/>
      <c r="R10" s="64"/>
      <c r="S10" s="84"/>
    </row>
    <row r="11" spans="1:19" x14ac:dyDescent="0.25">
      <c r="A11" s="56"/>
      <c r="B11" s="92"/>
      <c r="C11" s="88"/>
      <c r="D11" s="56" t="s">
        <v>35</v>
      </c>
      <c r="E11" s="57"/>
      <c r="F11" s="58"/>
      <c r="G11" s="56"/>
      <c r="H11" s="57"/>
      <c r="I11" s="58"/>
      <c r="J11" s="56"/>
      <c r="K11" s="57"/>
      <c r="L11" s="58"/>
      <c r="M11" s="56"/>
      <c r="N11" s="57"/>
      <c r="O11" s="58"/>
      <c r="P11" s="56"/>
      <c r="Q11" s="57"/>
      <c r="R11" s="57"/>
      <c r="S11" s="58"/>
    </row>
    <row r="12" spans="1:19" x14ac:dyDescent="0.25">
      <c r="A12" s="56"/>
      <c r="B12" s="57"/>
      <c r="C12" s="58"/>
      <c r="D12" s="56" t="s">
        <v>36</v>
      </c>
      <c r="E12" s="57"/>
      <c r="F12" s="58"/>
      <c r="G12" s="56"/>
      <c r="H12" s="57"/>
      <c r="I12" s="58"/>
      <c r="J12" s="56"/>
      <c r="K12" s="57"/>
      <c r="L12" s="58"/>
      <c r="M12" s="56"/>
      <c r="N12" s="57"/>
      <c r="O12" s="58"/>
      <c r="P12" s="56"/>
      <c r="Q12" s="57"/>
      <c r="R12" s="57"/>
      <c r="S12" s="58"/>
    </row>
    <row r="13" spans="1:19" x14ac:dyDescent="0.25">
      <c r="A13" s="56"/>
      <c r="B13" s="57"/>
      <c r="C13" s="58"/>
      <c r="D13" s="56" t="s">
        <v>37</v>
      </c>
      <c r="E13" s="57"/>
      <c r="F13" s="58"/>
      <c r="G13" s="56"/>
      <c r="H13" s="57"/>
      <c r="I13" s="58"/>
      <c r="J13" s="56"/>
      <c r="K13" s="57"/>
      <c r="L13" s="58"/>
      <c r="M13" s="56"/>
      <c r="N13" s="57"/>
      <c r="O13" s="58"/>
      <c r="P13" s="56"/>
      <c r="Q13" s="57"/>
      <c r="R13" s="57"/>
      <c r="S13" s="58"/>
    </row>
    <row r="14" spans="1:19" x14ac:dyDescent="0.25">
      <c r="A14" s="299" t="s">
        <v>94</v>
      </c>
      <c r="B14" s="300"/>
      <c r="C14" s="301"/>
      <c r="D14" s="56" t="s">
        <v>38</v>
      </c>
      <c r="E14" s="57" t="s">
        <v>82</v>
      </c>
      <c r="F14" s="91">
        <v>0.72916666666666663</v>
      </c>
      <c r="G14" s="56"/>
      <c r="H14" s="57"/>
      <c r="I14" s="58"/>
      <c r="J14" s="56"/>
      <c r="K14" s="57"/>
      <c r="L14" s="58"/>
      <c r="M14" s="56"/>
      <c r="N14" s="57"/>
      <c r="O14" s="58"/>
      <c r="P14" s="56"/>
      <c r="Q14" s="57"/>
      <c r="R14" s="57"/>
      <c r="S14" s="58"/>
    </row>
    <row r="15" spans="1:19" ht="15.75" thickBot="1" x14ac:dyDescent="0.3">
      <c r="A15" s="85"/>
      <c r="B15" s="71"/>
      <c r="C15" s="72"/>
      <c r="D15" s="85" t="s">
        <v>39</v>
      </c>
      <c r="E15" s="71"/>
      <c r="F15" s="72"/>
      <c r="G15" s="85"/>
      <c r="H15" s="71"/>
      <c r="I15" s="72"/>
      <c r="J15" s="85"/>
      <c r="K15" s="71"/>
      <c r="L15" s="72"/>
      <c r="M15" s="85"/>
      <c r="N15" s="71"/>
      <c r="O15" s="72"/>
      <c r="P15" s="85"/>
      <c r="Q15" s="71"/>
      <c r="R15" s="71"/>
      <c r="S15" s="72"/>
    </row>
    <row r="16" spans="1:19" ht="50.25" customHeight="1" thickBot="1" x14ac:dyDescent="0.3">
      <c r="A16" s="243" t="s">
        <v>298</v>
      </c>
      <c r="B16" s="244"/>
      <c r="C16" s="245"/>
      <c r="D16" s="249" t="s">
        <v>352</v>
      </c>
      <c r="E16" s="250"/>
      <c r="F16" s="251"/>
      <c r="G16" s="249" t="s">
        <v>353</v>
      </c>
      <c r="H16" s="250"/>
      <c r="I16" s="251"/>
      <c r="J16" s="249" t="s">
        <v>355</v>
      </c>
      <c r="K16" s="250"/>
      <c r="L16" s="251"/>
      <c r="M16" s="249" t="s">
        <v>336</v>
      </c>
      <c r="N16" s="250"/>
      <c r="O16" s="251"/>
      <c r="P16" s="249" t="s">
        <v>339</v>
      </c>
      <c r="Q16" s="250"/>
      <c r="R16" s="250"/>
      <c r="S16" s="251"/>
    </row>
    <row r="17" spans="1:19" ht="16.5" thickBot="1" x14ac:dyDescent="0.3">
      <c r="A17" s="305" t="s">
        <v>256</v>
      </c>
      <c r="B17" s="306"/>
      <c r="C17" s="307"/>
      <c r="D17" s="302" t="s">
        <v>261</v>
      </c>
      <c r="E17" s="303"/>
      <c r="F17" s="304"/>
      <c r="G17" s="302" t="s">
        <v>262</v>
      </c>
      <c r="H17" s="303"/>
      <c r="I17" s="304"/>
      <c r="J17" s="302" t="s">
        <v>263</v>
      </c>
      <c r="K17" s="303"/>
      <c r="L17" s="304"/>
      <c r="M17" s="302" t="s">
        <v>265</v>
      </c>
      <c r="N17" s="303"/>
      <c r="O17" s="304"/>
      <c r="P17" s="302" t="s">
        <v>264</v>
      </c>
      <c r="Q17" s="303"/>
      <c r="R17" s="303"/>
      <c r="S17" s="304"/>
    </row>
    <row r="18" spans="1:19" ht="60" customHeight="1" thickBot="1" x14ac:dyDescent="0.3">
      <c r="A18" s="243" t="s">
        <v>299</v>
      </c>
      <c r="B18" s="244"/>
      <c r="C18" s="245"/>
      <c r="D18" s="249" t="s">
        <v>401</v>
      </c>
      <c r="E18" s="250"/>
      <c r="F18" s="251"/>
      <c r="G18" s="249" t="s">
        <v>402</v>
      </c>
      <c r="H18" s="250"/>
      <c r="I18" s="251"/>
      <c r="J18" s="249" t="s">
        <v>403</v>
      </c>
      <c r="K18" s="250"/>
      <c r="L18" s="251"/>
      <c r="M18" s="249" t="s">
        <v>404</v>
      </c>
      <c r="N18" s="250"/>
      <c r="O18" s="251"/>
      <c r="P18" s="249" t="s">
        <v>405</v>
      </c>
      <c r="Q18" s="250"/>
      <c r="R18" s="250"/>
      <c r="S18" s="251"/>
    </row>
    <row r="19" spans="1:19" x14ac:dyDescent="0.25">
      <c r="A19" s="269" t="s">
        <v>21</v>
      </c>
      <c r="B19" s="270"/>
      <c r="C19" s="271"/>
      <c r="D19" s="73" t="s">
        <v>8</v>
      </c>
      <c r="E19" s="66"/>
      <c r="F19" s="65"/>
      <c r="G19" s="73" t="s">
        <v>1</v>
      </c>
      <c r="H19" s="66"/>
      <c r="I19" s="65"/>
      <c r="J19" s="73" t="s">
        <v>0</v>
      </c>
      <c r="K19" s="66"/>
      <c r="L19" s="65"/>
      <c r="M19" s="73" t="s">
        <v>11</v>
      </c>
      <c r="N19" s="66"/>
      <c r="O19" s="65"/>
      <c r="P19" s="73" t="s">
        <v>11</v>
      </c>
      <c r="Q19" s="66"/>
      <c r="R19" s="66"/>
      <c r="S19" s="65"/>
    </row>
    <row r="20" spans="1:19" ht="15.75" thickBot="1" x14ac:dyDescent="0.3">
      <c r="A20" s="263" t="s">
        <v>9</v>
      </c>
      <c r="B20" s="264"/>
      <c r="C20" s="265"/>
      <c r="D20" s="75" t="s">
        <v>8</v>
      </c>
      <c r="E20" s="76"/>
      <c r="F20" s="123"/>
      <c r="G20" s="76" t="s">
        <v>1</v>
      </c>
      <c r="H20" s="76"/>
      <c r="I20" s="123"/>
      <c r="J20" s="75" t="s">
        <v>0</v>
      </c>
      <c r="K20" s="76"/>
      <c r="L20" s="123"/>
      <c r="M20" s="75" t="s">
        <v>11</v>
      </c>
      <c r="N20" s="76"/>
      <c r="O20" s="123"/>
      <c r="P20" s="75" t="s">
        <v>11</v>
      </c>
      <c r="Q20" s="76"/>
      <c r="R20" s="76"/>
      <c r="S20" s="123"/>
    </row>
    <row r="21" spans="1:19" x14ac:dyDescent="0.25">
      <c r="A21" s="269" t="s">
        <v>95</v>
      </c>
      <c r="B21" s="270"/>
      <c r="C21" s="271"/>
      <c r="D21" s="79" t="s">
        <v>2</v>
      </c>
      <c r="E21" s="64"/>
      <c r="F21" s="84"/>
      <c r="G21" s="79" t="s">
        <v>7</v>
      </c>
      <c r="H21" s="64"/>
      <c r="I21" s="65"/>
      <c r="J21" s="79" t="s">
        <v>7</v>
      </c>
      <c r="K21" s="64"/>
      <c r="L21" s="84"/>
      <c r="M21" s="79" t="s">
        <v>98</v>
      </c>
      <c r="N21" s="64"/>
      <c r="O21" s="84"/>
      <c r="P21" s="79" t="s">
        <v>98</v>
      </c>
      <c r="Q21" s="64"/>
      <c r="R21" s="64"/>
      <c r="S21" s="84"/>
    </row>
    <row r="22" spans="1:19" x14ac:dyDescent="0.25">
      <c r="A22" s="266" t="s">
        <v>138</v>
      </c>
      <c r="B22" s="267"/>
      <c r="C22" s="268"/>
      <c r="D22" s="56" t="s">
        <v>139</v>
      </c>
      <c r="E22" s="57"/>
      <c r="F22" s="58"/>
      <c r="G22" s="56" t="s">
        <v>140</v>
      </c>
      <c r="H22" s="57"/>
      <c r="I22" s="58"/>
      <c r="J22" s="56" t="s">
        <v>140</v>
      </c>
      <c r="K22" s="57"/>
      <c r="L22" s="58"/>
      <c r="M22" s="56" t="s">
        <v>141</v>
      </c>
      <c r="N22" s="57"/>
      <c r="O22" s="58"/>
      <c r="P22" s="56" t="s">
        <v>141</v>
      </c>
      <c r="Q22" s="57"/>
      <c r="R22" s="57"/>
      <c r="S22" s="58"/>
    </row>
    <row r="23" spans="1:19" ht="15.75" thickBot="1" x14ac:dyDescent="0.3">
      <c r="A23" s="263" t="s">
        <v>96</v>
      </c>
      <c r="B23" s="264"/>
      <c r="C23" s="265"/>
      <c r="D23" s="85" t="s">
        <v>97</v>
      </c>
      <c r="E23" s="71"/>
      <c r="F23" s="72"/>
      <c r="G23" s="85" t="s">
        <v>25</v>
      </c>
      <c r="H23" s="71"/>
      <c r="I23" s="72"/>
      <c r="J23" s="85" t="s">
        <v>25</v>
      </c>
      <c r="K23" s="71"/>
      <c r="L23" s="72"/>
      <c r="M23" s="85" t="s">
        <v>25</v>
      </c>
      <c r="N23" s="71"/>
      <c r="O23" s="72"/>
      <c r="P23" s="85" t="s">
        <v>25</v>
      </c>
      <c r="Q23" s="71"/>
      <c r="R23" s="71"/>
      <c r="S23" s="72"/>
    </row>
    <row r="24" spans="1:19" ht="15.75" thickBot="1" x14ac:dyDescent="0.3">
      <c r="A24" s="318" t="s">
        <v>99</v>
      </c>
      <c r="B24" s="319"/>
      <c r="C24" s="320"/>
      <c r="D24" s="56" t="s">
        <v>90</v>
      </c>
      <c r="E24" s="57"/>
      <c r="F24" s="58"/>
      <c r="G24" s="56" t="s">
        <v>134</v>
      </c>
      <c r="H24" s="57"/>
      <c r="I24" s="123"/>
      <c r="J24" s="56" t="s">
        <v>135</v>
      </c>
      <c r="K24" s="57"/>
      <c r="L24" s="58"/>
      <c r="M24" s="56" t="s">
        <v>136</v>
      </c>
      <c r="N24" s="57"/>
      <c r="O24" s="58"/>
      <c r="P24" s="56" t="s">
        <v>137</v>
      </c>
      <c r="Q24" s="57"/>
      <c r="R24" s="57"/>
      <c r="S24" s="58"/>
    </row>
    <row r="25" spans="1:19" ht="23.25" customHeight="1" thickBot="1" x14ac:dyDescent="0.3">
      <c r="A25" s="285" t="s">
        <v>300</v>
      </c>
      <c r="B25" s="308"/>
      <c r="C25" s="286"/>
      <c r="D25" s="255" t="s">
        <v>305</v>
      </c>
      <c r="E25" s="256"/>
      <c r="F25" s="257"/>
      <c r="G25" s="255" t="s">
        <v>354</v>
      </c>
      <c r="H25" s="256"/>
      <c r="I25" s="257"/>
      <c r="J25" s="255" t="s">
        <v>354</v>
      </c>
      <c r="K25" s="256"/>
      <c r="L25" s="257"/>
      <c r="M25" s="255" t="s">
        <v>305</v>
      </c>
      <c r="N25" s="256"/>
      <c r="O25" s="257"/>
      <c r="P25" s="325" t="s">
        <v>305</v>
      </c>
      <c r="Q25" s="326"/>
      <c r="R25" s="326"/>
      <c r="S25" s="327"/>
    </row>
    <row r="26" spans="1:19" x14ac:dyDescent="0.25">
      <c r="A26" s="63" t="s">
        <v>50</v>
      </c>
      <c r="B26" s="64"/>
      <c r="C26" s="86"/>
      <c r="D26" s="106" t="s">
        <v>41</v>
      </c>
      <c r="E26" s="64"/>
      <c r="F26" s="65"/>
      <c r="G26" s="63" t="s">
        <v>41</v>
      </c>
      <c r="H26" s="64"/>
      <c r="I26" s="65"/>
      <c r="J26" s="63" t="s">
        <v>41</v>
      </c>
      <c r="K26" s="64"/>
      <c r="L26" s="65"/>
      <c r="M26" s="63" t="s">
        <v>41</v>
      </c>
      <c r="N26" s="64"/>
      <c r="O26" s="66"/>
      <c r="P26" s="63" t="s">
        <v>41</v>
      </c>
      <c r="Q26" s="67"/>
      <c r="R26" s="64"/>
      <c r="S26" s="65"/>
    </row>
    <row r="27" spans="1:19" ht="24" customHeight="1" x14ac:dyDescent="0.25">
      <c r="A27" s="56"/>
      <c r="B27" s="92"/>
      <c r="C27" s="88"/>
      <c r="D27" s="252" t="s">
        <v>146</v>
      </c>
      <c r="E27" s="253"/>
      <c r="F27" s="254"/>
      <c r="G27" s="252" t="s">
        <v>146</v>
      </c>
      <c r="H27" s="253"/>
      <c r="I27" s="254"/>
      <c r="J27" s="252" t="s">
        <v>149</v>
      </c>
      <c r="K27" s="253"/>
      <c r="L27" s="254"/>
      <c r="M27" s="252" t="s">
        <v>149</v>
      </c>
      <c r="N27" s="253"/>
      <c r="O27" s="254"/>
      <c r="P27" s="252" t="s">
        <v>48</v>
      </c>
      <c r="Q27" s="253"/>
      <c r="R27" s="253"/>
      <c r="S27" s="254"/>
    </row>
    <row r="28" spans="1:19" x14ac:dyDescent="0.25">
      <c r="A28" s="56"/>
      <c r="B28" s="57"/>
      <c r="C28" s="58"/>
      <c r="D28" s="56" t="s">
        <v>147</v>
      </c>
      <c r="E28" s="57"/>
      <c r="F28" s="58"/>
      <c r="G28" s="56" t="s">
        <v>147</v>
      </c>
      <c r="H28" s="57"/>
      <c r="I28" s="58"/>
      <c r="J28" s="56" t="s">
        <v>67</v>
      </c>
      <c r="K28" s="57"/>
      <c r="L28" s="58"/>
      <c r="M28" s="56" t="s">
        <v>67</v>
      </c>
      <c r="N28" s="57"/>
      <c r="O28" s="57"/>
      <c r="P28" s="56"/>
      <c r="Q28" s="57"/>
      <c r="R28" s="57"/>
      <c r="S28" s="58"/>
    </row>
    <row r="29" spans="1:19" x14ac:dyDescent="0.25">
      <c r="A29" s="56"/>
      <c r="B29" s="57"/>
      <c r="C29" s="58"/>
      <c r="D29" s="107" t="s">
        <v>42</v>
      </c>
      <c r="E29" s="57"/>
      <c r="F29" s="58"/>
      <c r="G29" s="68" t="s">
        <v>42</v>
      </c>
      <c r="H29" s="57"/>
      <c r="I29" s="58"/>
      <c r="J29" s="68" t="s">
        <v>42</v>
      </c>
      <c r="K29" s="57"/>
      <c r="L29" s="58"/>
      <c r="M29" s="68" t="s">
        <v>42</v>
      </c>
      <c r="N29" s="57"/>
      <c r="O29" s="57"/>
      <c r="P29" s="68" t="s">
        <v>42</v>
      </c>
      <c r="Q29" s="69"/>
      <c r="R29" s="57"/>
      <c r="S29" s="58"/>
    </row>
    <row r="30" spans="1:19" ht="26.25" customHeight="1" x14ac:dyDescent="0.25">
      <c r="A30" s="56"/>
      <c r="B30" s="57"/>
      <c r="C30" s="58"/>
      <c r="D30" s="252" t="s">
        <v>112</v>
      </c>
      <c r="E30" s="253"/>
      <c r="F30" s="254"/>
      <c r="G30" s="252" t="s">
        <v>108</v>
      </c>
      <c r="H30" s="253"/>
      <c r="I30" s="254"/>
      <c r="J30" s="252" t="s">
        <v>150</v>
      </c>
      <c r="K30" s="253"/>
      <c r="L30" s="254"/>
      <c r="M30" s="252" t="s">
        <v>153</v>
      </c>
      <c r="N30" s="253"/>
      <c r="O30" s="254"/>
      <c r="P30" s="252" t="s">
        <v>153</v>
      </c>
      <c r="Q30" s="253"/>
      <c r="R30" s="253"/>
      <c r="S30" s="254"/>
    </row>
    <row r="31" spans="1:19" ht="25.5" customHeight="1" x14ac:dyDescent="0.25">
      <c r="A31" s="56"/>
      <c r="B31" s="57"/>
      <c r="C31" s="58"/>
      <c r="D31" s="252" t="s">
        <v>46</v>
      </c>
      <c r="E31" s="253"/>
      <c r="F31" s="254"/>
      <c r="G31" s="252" t="s">
        <v>148</v>
      </c>
      <c r="H31" s="253"/>
      <c r="I31" s="254"/>
      <c r="J31" s="252" t="s">
        <v>151</v>
      </c>
      <c r="K31" s="253"/>
      <c r="L31" s="254"/>
      <c r="M31" s="252" t="s">
        <v>148</v>
      </c>
      <c r="N31" s="253"/>
      <c r="O31" s="254"/>
      <c r="P31" s="252" t="s">
        <v>148</v>
      </c>
      <c r="Q31" s="253"/>
      <c r="R31" s="253"/>
      <c r="S31" s="254"/>
    </row>
    <row r="32" spans="1:19" x14ac:dyDescent="0.25">
      <c r="A32" s="56"/>
      <c r="B32" s="57"/>
      <c r="C32" s="58"/>
      <c r="D32" s="107" t="s">
        <v>47</v>
      </c>
      <c r="E32" s="57"/>
      <c r="F32" s="58"/>
      <c r="G32" s="68" t="s">
        <v>47</v>
      </c>
      <c r="H32" s="57"/>
      <c r="I32" s="58"/>
      <c r="J32" s="68" t="s">
        <v>47</v>
      </c>
      <c r="K32" s="57"/>
      <c r="L32" s="58"/>
      <c r="M32" s="68" t="s">
        <v>47</v>
      </c>
      <c r="N32" s="57"/>
      <c r="O32" s="57"/>
      <c r="P32" s="68" t="s">
        <v>47</v>
      </c>
      <c r="Q32" s="69"/>
      <c r="R32" s="57"/>
      <c r="S32" s="58"/>
    </row>
    <row r="33" spans="1:19" x14ac:dyDescent="0.25">
      <c r="A33" s="56"/>
      <c r="B33" s="57"/>
      <c r="C33" s="58"/>
      <c r="D33" s="56" t="s">
        <v>48</v>
      </c>
      <c r="E33" s="57"/>
      <c r="F33" s="58"/>
      <c r="G33" s="56" t="s">
        <v>48</v>
      </c>
      <c r="H33" s="57"/>
      <c r="I33" s="58"/>
      <c r="J33" s="56" t="s">
        <v>57</v>
      </c>
      <c r="K33" s="57"/>
      <c r="L33" s="58"/>
      <c r="M33" s="56" t="s">
        <v>57</v>
      </c>
      <c r="N33" s="57"/>
      <c r="O33" s="57"/>
      <c r="P33" s="56" t="s">
        <v>57</v>
      </c>
      <c r="Q33" s="57"/>
      <c r="R33" s="57"/>
      <c r="S33" s="58"/>
    </row>
    <row r="34" spans="1:19" ht="15.75" thickBot="1" x14ac:dyDescent="0.3">
      <c r="A34" s="56"/>
      <c r="B34" s="57"/>
      <c r="C34" s="58"/>
      <c r="D34" s="107" t="s">
        <v>160</v>
      </c>
      <c r="E34" s="57"/>
      <c r="F34" s="58"/>
      <c r="G34" s="68" t="s">
        <v>114</v>
      </c>
      <c r="H34" s="57"/>
      <c r="I34" s="58"/>
      <c r="J34" s="70" t="s">
        <v>152</v>
      </c>
      <c r="K34" s="71"/>
      <c r="L34" s="72"/>
      <c r="M34" s="68" t="s">
        <v>69</v>
      </c>
      <c r="N34" s="57"/>
      <c r="O34" s="57"/>
      <c r="P34" s="68" t="s">
        <v>154</v>
      </c>
      <c r="Q34" s="69"/>
      <c r="R34" s="71"/>
      <c r="S34" s="72"/>
    </row>
    <row r="35" spans="1:19" ht="64.5" customHeight="1" x14ac:dyDescent="0.25">
      <c r="A35" s="309" t="s">
        <v>298</v>
      </c>
      <c r="B35" s="310"/>
      <c r="C35" s="311"/>
      <c r="D35" s="289" t="s">
        <v>406</v>
      </c>
      <c r="E35" s="290"/>
      <c r="F35" s="291"/>
      <c r="G35" s="289" t="s">
        <v>407</v>
      </c>
      <c r="H35" s="290"/>
      <c r="I35" s="291"/>
      <c r="J35" s="289" t="s">
        <v>408</v>
      </c>
      <c r="K35" s="290"/>
      <c r="L35" s="291"/>
      <c r="M35" s="289" t="s">
        <v>409</v>
      </c>
      <c r="N35" s="290"/>
      <c r="O35" s="291"/>
      <c r="P35" s="289" t="s">
        <v>410</v>
      </c>
      <c r="Q35" s="290"/>
      <c r="R35" s="290"/>
      <c r="S35" s="291"/>
    </row>
    <row r="36" spans="1:19" ht="16.5" thickBot="1" x14ac:dyDescent="0.3">
      <c r="A36" s="315" t="s">
        <v>257</v>
      </c>
      <c r="B36" s="316"/>
      <c r="C36" s="317"/>
      <c r="D36" s="312" t="s">
        <v>261</v>
      </c>
      <c r="E36" s="313"/>
      <c r="F36" s="314"/>
      <c r="G36" s="312" t="s">
        <v>262</v>
      </c>
      <c r="H36" s="313"/>
      <c r="I36" s="314"/>
      <c r="J36" s="312" t="s">
        <v>263</v>
      </c>
      <c r="K36" s="313"/>
      <c r="L36" s="314"/>
      <c r="M36" s="312" t="s">
        <v>265</v>
      </c>
      <c r="N36" s="313"/>
      <c r="O36" s="314"/>
      <c r="P36" s="312" t="s">
        <v>264</v>
      </c>
      <c r="Q36" s="313"/>
      <c r="R36" s="313"/>
      <c r="S36" s="314"/>
    </row>
    <row r="37" spans="1:19" x14ac:dyDescent="0.25">
      <c r="A37" s="200" t="s">
        <v>79</v>
      </c>
      <c r="B37" s="64"/>
      <c r="C37" s="86"/>
      <c r="D37" s="79" t="s">
        <v>278</v>
      </c>
      <c r="E37" s="64"/>
      <c r="F37" s="84"/>
      <c r="G37" s="79" t="s">
        <v>168</v>
      </c>
      <c r="H37" s="64"/>
      <c r="I37" s="65"/>
      <c r="J37" s="79" t="s">
        <v>168</v>
      </c>
      <c r="K37" s="64"/>
      <c r="L37" s="84"/>
      <c r="M37" s="79" t="s">
        <v>168</v>
      </c>
      <c r="N37" s="64"/>
      <c r="O37" s="84"/>
      <c r="P37" s="79" t="s">
        <v>168</v>
      </c>
      <c r="Q37" s="64"/>
      <c r="R37" s="64"/>
      <c r="S37" s="84"/>
    </row>
    <row r="38" spans="1:19" ht="15.75" thickBot="1" x14ac:dyDescent="0.3">
      <c r="A38" s="85"/>
      <c r="B38" s="225"/>
      <c r="C38" s="226"/>
      <c r="D38" s="56" t="s">
        <v>81</v>
      </c>
      <c r="E38" s="57"/>
      <c r="F38" s="58"/>
      <c r="G38" s="56" t="s">
        <v>81</v>
      </c>
      <c r="H38" s="57"/>
      <c r="I38" s="58"/>
      <c r="J38" s="56" t="s">
        <v>81</v>
      </c>
      <c r="K38" s="57"/>
      <c r="L38" s="58"/>
      <c r="M38" s="56" t="s">
        <v>81</v>
      </c>
      <c r="N38" s="57"/>
      <c r="O38" s="58"/>
      <c r="P38" s="56" t="s">
        <v>81</v>
      </c>
      <c r="Q38" s="57"/>
      <c r="R38" s="57"/>
      <c r="S38" s="58"/>
    </row>
    <row r="39" spans="1:19" ht="15.75" thickBot="1" x14ac:dyDescent="0.3">
      <c r="A39" s="243" t="s">
        <v>298</v>
      </c>
      <c r="B39" s="244"/>
      <c r="C39" s="245"/>
      <c r="D39" s="238" t="s">
        <v>304</v>
      </c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40"/>
    </row>
    <row r="40" spans="1:19" ht="16.5" thickBot="1" x14ac:dyDescent="0.3">
      <c r="A40" s="305" t="s">
        <v>258</v>
      </c>
      <c r="B40" s="306"/>
      <c r="C40" s="307"/>
      <c r="D40" s="302" t="s">
        <v>261</v>
      </c>
      <c r="E40" s="303"/>
      <c r="F40" s="304"/>
      <c r="G40" s="302" t="s">
        <v>262</v>
      </c>
      <c r="H40" s="303"/>
      <c r="I40" s="304"/>
      <c r="J40" s="302" t="s">
        <v>263</v>
      </c>
      <c r="K40" s="303"/>
      <c r="L40" s="304"/>
      <c r="M40" s="302" t="s">
        <v>265</v>
      </c>
      <c r="N40" s="303"/>
      <c r="O40" s="304"/>
      <c r="P40" s="302" t="s">
        <v>264</v>
      </c>
      <c r="Q40" s="303"/>
      <c r="R40" s="303"/>
      <c r="S40" s="304"/>
    </row>
    <row r="41" spans="1:19" ht="51.75" customHeight="1" thickBot="1" x14ac:dyDescent="0.3">
      <c r="A41" s="243" t="s">
        <v>299</v>
      </c>
      <c r="B41" s="244"/>
      <c r="C41" s="245"/>
      <c r="D41" s="249" t="s">
        <v>351</v>
      </c>
      <c r="E41" s="250"/>
      <c r="F41" s="251"/>
      <c r="G41" s="249" t="s">
        <v>331</v>
      </c>
      <c r="H41" s="250"/>
      <c r="I41" s="251"/>
      <c r="J41" s="249" t="s">
        <v>417</v>
      </c>
      <c r="K41" s="250"/>
      <c r="L41" s="251"/>
      <c r="M41" s="249" t="s">
        <v>330</v>
      </c>
      <c r="N41" s="250"/>
      <c r="O41" s="251"/>
      <c r="P41" s="249" t="s">
        <v>418</v>
      </c>
      <c r="Q41" s="250"/>
      <c r="R41" s="250"/>
      <c r="S41" s="251"/>
    </row>
    <row r="42" spans="1:19" x14ac:dyDescent="0.25">
      <c r="A42" s="269" t="s">
        <v>26</v>
      </c>
      <c r="B42" s="270"/>
      <c r="C42" s="271"/>
      <c r="D42" s="73" t="s">
        <v>8</v>
      </c>
      <c r="E42" s="66"/>
      <c r="F42" s="65"/>
      <c r="G42" s="73" t="s">
        <v>0</v>
      </c>
      <c r="H42" s="66"/>
      <c r="I42" s="65"/>
      <c r="J42" s="73" t="s">
        <v>11</v>
      </c>
      <c r="K42" s="66"/>
      <c r="L42" s="65"/>
      <c r="M42" s="73" t="s">
        <v>11</v>
      </c>
      <c r="N42" s="66"/>
      <c r="O42" s="65"/>
      <c r="P42" s="73" t="s">
        <v>128</v>
      </c>
      <c r="Q42" s="74">
        <v>300</v>
      </c>
      <c r="R42" s="66" t="s">
        <v>129</v>
      </c>
      <c r="S42" s="82">
        <f>(Q42*5*0.033)+Q42</f>
        <v>349.5</v>
      </c>
    </row>
    <row r="43" spans="1:19" ht="15.75" thickBot="1" x14ac:dyDescent="0.3">
      <c r="A43" s="263" t="s">
        <v>27</v>
      </c>
      <c r="B43" s="264"/>
      <c r="C43" s="265"/>
      <c r="D43" s="75" t="s">
        <v>8</v>
      </c>
      <c r="E43" s="76"/>
      <c r="F43" s="123"/>
      <c r="G43" s="76" t="s">
        <v>1</v>
      </c>
      <c r="H43" s="76"/>
      <c r="I43" s="123"/>
      <c r="J43" s="75" t="s">
        <v>0</v>
      </c>
      <c r="K43" s="76"/>
      <c r="L43" s="123"/>
      <c r="M43" s="75" t="s">
        <v>11</v>
      </c>
      <c r="N43" s="76"/>
      <c r="O43" s="123"/>
      <c r="P43" s="75" t="s">
        <v>11</v>
      </c>
      <c r="Q43" s="76"/>
      <c r="R43" s="76"/>
      <c r="S43" s="123"/>
    </row>
    <row r="44" spans="1:19" x14ac:dyDescent="0.25">
      <c r="A44" s="269" t="s">
        <v>130</v>
      </c>
      <c r="B44" s="270"/>
      <c r="C44" s="271"/>
      <c r="D44" s="79" t="s">
        <v>8</v>
      </c>
      <c r="E44" s="64"/>
      <c r="F44" s="84"/>
      <c r="G44" s="79" t="s">
        <v>12</v>
      </c>
      <c r="H44" s="64"/>
      <c r="I44" s="65"/>
      <c r="J44" s="79" t="s">
        <v>12</v>
      </c>
      <c r="K44" s="64"/>
      <c r="L44" s="84"/>
      <c r="M44" s="79" t="s">
        <v>6</v>
      </c>
      <c r="N44" s="64"/>
      <c r="O44" s="84"/>
      <c r="P44" s="79" t="s">
        <v>6</v>
      </c>
      <c r="Q44" s="64"/>
      <c r="R44" s="64"/>
      <c r="S44" s="84"/>
    </row>
    <row r="45" spans="1:19" x14ac:dyDescent="0.25">
      <c r="A45" s="266" t="s">
        <v>28</v>
      </c>
      <c r="B45" s="267"/>
      <c r="C45" s="268"/>
      <c r="D45" s="56" t="s">
        <v>88</v>
      </c>
      <c r="E45" s="57"/>
      <c r="F45" s="58"/>
      <c r="G45" s="56" t="s">
        <v>3</v>
      </c>
      <c r="H45" s="57"/>
      <c r="I45" s="58"/>
      <c r="J45" s="56" t="s">
        <v>3</v>
      </c>
      <c r="K45" s="57"/>
      <c r="L45" s="58"/>
      <c r="M45" s="56" t="s">
        <v>12</v>
      </c>
      <c r="N45" s="57"/>
      <c r="O45" s="58"/>
      <c r="P45" s="56" t="s">
        <v>12</v>
      </c>
      <c r="Q45" s="57"/>
      <c r="R45" s="57"/>
      <c r="S45" s="58"/>
    </row>
    <row r="46" spans="1:19" ht="15.75" thickBot="1" x14ac:dyDescent="0.3">
      <c r="A46" s="263" t="s">
        <v>142</v>
      </c>
      <c r="B46" s="264"/>
      <c r="C46" s="265"/>
      <c r="D46" s="85" t="s">
        <v>89</v>
      </c>
      <c r="E46" s="71"/>
      <c r="F46" s="72"/>
      <c r="G46" s="85" t="s">
        <v>19</v>
      </c>
      <c r="H46" s="71"/>
      <c r="I46" s="72"/>
      <c r="J46" s="85" t="s">
        <v>20</v>
      </c>
      <c r="K46" s="71"/>
      <c r="L46" s="72"/>
      <c r="M46" s="85" t="s">
        <v>131</v>
      </c>
      <c r="N46" s="71"/>
      <c r="O46" s="72"/>
      <c r="P46" s="85" t="s">
        <v>132</v>
      </c>
      <c r="Q46" s="71"/>
      <c r="R46" s="71"/>
      <c r="S46" s="72"/>
    </row>
    <row r="47" spans="1:19" ht="15.75" thickBot="1" x14ac:dyDescent="0.3">
      <c r="A47" s="318" t="s">
        <v>101</v>
      </c>
      <c r="B47" s="319"/>
      <c r="C47" s="320"/>
      <c r="D47" s="56" t="s">
        <v>143</v>
      </c>
      <c r="E47" s="57"/>
      <c r="F47" s="58"/>
      <c r="G47" s="56" t="s">
        <v>134</v>
      </c>
      <c r="H47" s="57"/>
      <c r="I47" s="123"/>
      <c r="J47" s="56" t="s">
        <v>135</v>
      </c>
      <c r="K47" s="57"/>
      <c r="L47" s="58"/>
      <c r="M47" s="56" t="s">
        <v>136</v>
      </c>
      <c r="N47" s="57"/>
      <c r="O47" s="58"/>
      <c r="P47" s="56" t="s">
        <v>137</v>
      </c>
      <c r="Q47" s="57"/>
      <c r="R47" s="57"/>
      <c r="S47" s="58"/>
    </row>
    <row r="48" spans="1:19" ht="15.75" thickBot="1" x14ac:dyDescent="0.3">
      <c r="A48" s="243" t="s">
        <v>300</v>
      </c>
      <c r="B48" s="244"/>
      <c r="C48" s="245"/>
      <c r="D48" s="238" t="s">
        <v>305</v>
      </c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40"/>
    </row>
    <row r="49" spans="1:19" x14ac:dyDescent="0.25">
      <c r="A49" s="63" t="s">
        <v>59</v>
      </c>
      <c r="B49" s="64"/>
      <c r="C49" s="86"/>
      <c r="D49" s="328" t="s">
        <v>289</v>
      </c>
      <c r="E49" s="329"/>
      <c r="F49" s="330"/>
      <c r="G49" s="79" t="s">
        <v>63</v>
      </c>
      <c r="H49" s="64"/>
      <c r="I49" s="65"/>
      <c r="J49" s="79" t="s">
        <v>65</v>
      </c>
      <c r="K49" s="64"/>
      <c r="L49" s="84"/>
      <c r="M49" s="79" t="s">
        <v>64</v>
      </c>
      <c r="N49" s="64"/>
      <c r="O49" s="84"/>
      <c r="P49" s="79" t="s">
        <v>156</v>
      </c>
      <c r="Q49" s="64"/>
      <c r="R49" s="64"/>
      <c r="S49" s="84"/>
    </row>
    <row r="50" spans="1:19" x14ac:dyDescent="0.25">
      <c r="A50" s="56"/>
      <c r="B50" s="92"/>
      <c r="C50" s="88"/>
      <c r="D50" s="252"/>
      <c r="E50" s="253"/>
      <c r="F50" s="254"/>
      <c r="G50" s="56" t="s">
        <v>61</v>
      </c>
      <c r="H50" s="93">
        <f>0.145*F14</f>
        <v>0.10572916666666665</v>
      </c>
      <c r="I50" s="58"/>
      <c r="J50" s="56" t="s">
        <v>61</v>
      </c>
      <c r="K50" s="93">
        <f>0.14*F14</f>
        <v>0.10208333333333333</v>
      </c>
      <c r="L50" s="58"/>
      <c r="M50" s="56" t="s">
        <v>61</v>
      </c>
      <c r="N50" s="93">
        <f>0.068*F14</f>
        <v>4.9583333333333333E-2</v>
      </c>
      <c r="O50" s="58"/>
      <c r="P50" s="56" t="s">
        <v>61</v>
      </c>
      <c r="Q50" s="57"/>
      <c r="R50" s="93">
        <f>0.067*F14</f>
        <v>4.8854166666666664E-2</v>
      </c>
      <c r="S50" s="58"/>
    </row>
    <row r="51" spans="1:19" x14ac:dyDescent="0.25">
      <c r="A51" s="56" t="s">
        <v>127</v>
      </c>
      <c r="B51" s="57"/>
      <c r="C51" s="58"/>
      <c r="D51" s="56"/>
      <c r="E51" s="57"/>
      <c r="F51" s="58"/>
      <c r="G51" s="56" t="s">
        <v>62</v>
      </c>
      <c r="H51" s="57"/>
      <c r="I51" s="58"/>
      <c r="J51" s="56" t="s">
        <v>62</v>
      </c>
      <c r="K51" s="57"/>
      <c r="L51" s="58"/>
      <c r="M51" s="56" t="s">
        <v>62</v>
      </c>
      <c r="N51" s="57"/>
      <c r="O51" s="58"/>
      <c r="P51" s="56" t="s">
        <v>203</v>
      </c>
      <c r="Q51" s="57"/>
      <c r="R51" s="57"/>
      <c r="S51" s="58"/>
    </row>
    <row r="52" spans="1:19" x14ac:dyDescent="0.25">
      <c r="A52" s="56"/>
      <c r="B52" s="57"/>
      <c r="C52" s="58"/>
      <c r="D52" s="56"/>
      <c r="E52" s="57"/>
      <c r="F52" s="58"/>
      <c r="G52" s="56"/>
      <c r="H52" s="57"/>
      <c r="I52" s="58"/>
      <c r="J52" s="56" t="s">
        <v>64</v>
      </c>
      <c r="K52" s="94"/>
      <c r="L52" s="58"/>
      <c r="M52" s="56" t="s">
        <v>155</v>
      </c>
      <c r="N52" s="57"/>
      <c r="O52" s="58"/>
      <c r="P52" s="56" t="s">
        <v>157</v>
      </c>
      <c r="Q52" s="57"/>
      <c r="R52" s="57"/>
      <c r="S52" s="58"/>
    </row>
    <row r="53" spans="1:19" x14ac:dyDescent="0.25">
      <c r="A53" s="56"/>
      <c r="B53" s="57"/>
      <c r="C53" s="58"/>
      <c r="D53" s="56"/>
      <c r="E53" s="57"/>
      <c r="F53" s="58"/>
      <c r="G53" s="56"/>
      <c r="H53" s="57"/>
      <c r="I53" s="58"/>
      <c r="J53" s="56" t="s">
        <v>61</v>
      </c>
      <c r="K53" s="93">
        <f>0.069*F14</f>
        <v>5.0312500000000003E-2</v>
      </c>
      <c r="L53" s="58"/>
      <c r="M53" s="56" t="s">
        <v>61</v>
      </c>
      <c r="N53" s="93">
        <f>0.03*F14</f>
        <v>2.1874999999999999E-2</v>
      </c>
      <c r="O53" s="58"/>
      <c r="P53" s="56" t="s">
        <v>61</v>
      </c>
      <c r="Q53" s="57"/>
      <c r="R53" s="93">
        <f>0.029*F14</f>
        <v>2.1145833333333332E-2</v>
      </c>
      <c r="S53" s="58"/>
    </row>
    <row r="54" spans="1:19" ht="15.75" thickBot="1" x14ac:dyDescent="0.3">
      <c r="A54" s="56"/>
      <c r="B54" s="57"/>
      <c r="C54" s="58"/>
      <c r="D54" s="56"/>
      <c r="E54" s="57"/>
      <c r="F54" s="58"/>
      <c r="G54" s="56"/>
      <c r="H54" s="57"/>
      <c r="I54" s="58"/>
      <c r="J54" s="56" t="s">
        <v>62</v>
      </c>
      <c r="K54" s="57"/>
      <c r="L54" s="58"/>
      <c r="M54" s="56" t="s">
        <v>202</v>
      </c>
      <c r="N54" s="57"/>
      <c r="O54" s="58"/>
      <c r="P54" s="56" t="s">
        <v>202</v>
      </c>
      <c r="Q54" s="57"/>
      <c r="R54" s="57"/>
      <c r="S54" s="58"/>
    </row>
    <row r="55" spans="1:19" ht="50.25" customHeight="1" thickBot="1" x14ac:dyDescent="0.3">
      <c r="A55" s="243" t="s">
        <v>298</v>
      </c>
      <c r="B55" s="244"/>
      <c r="C55" s="245"/>
      <c r="D55" s="249" t="s">
        <v>336</v>
      </c>
      <c r="E55" s="250"/>
      <c r="F55" s="251"/>
      <c r="G55" s="249" t="s">
        <v>339</v>
      </c>
      <c r="H55" s="250"/>
      <c r="I55" s="251"/>
      <c r="J55" s="249" t="s">
        <v>356</v>
      </c>
      <c r="K55" s="250"/>
      <c r="L55" s="251"/>
      <c r="M55" s="249" t="s">
        <v>336</v>
      </c>
      <c r="N55" s="250"/>
      <c r="O55" s="251"/>
      <c r="P55" s="249" t="s">
        <v>339</v>
      </c>
      <c r="Q55" s="250"/>
      <c r="R55" s="250"/>
      <c r="S55" s="251"/>
    </row>
    <row r="56" spans="1:19" ht="16.5" thickBot="1" x14ac:dyDescent="0.3">
      <c r="A56" s="305" t="s">
        <v>259</v>
      </c>
      <c r="B56" s="306"/>
      <c r="C56" s="307"/>
      <c r="D56" s="302" t="s">
        <v>261</v>
      </c>
      <c r="E56" s="303"/>
      <c r="F56" s="304"/>
      <c r="G56" s="302" t="s">
        <v>262</v>
      </c>
      <c r="H56" s="303"/>
      <c r="I56" s="304"/>
      <c r="J56" s="302" t="s">
        <v>263</v>
      </c>
      <c r="K56" s="303"/>
      <c r="L56" s="304"/>
      <c r="M56" s="302" t="s">
        <v>265</v>
      </c>
      <c r="N56" s="303"/>
      <c r="O56" s="304"/>
      <c r="P56" s="302" t="s">
        <v>264</v>
      </c>
      <c r="Q56" s="303"/>
      <c r="R56" s="303"/>
      <c r="S56" s="304"/>
    </row>
    <row r="57" spans="1:19" ht="48" customHeight="1" thickBot="1" x14ac:dyDescent="0.3">
      <c r="A57" s="243" t="s">
        <v>299</v>
      </c>
      <c r="B57" s="244"/>
      <c r="C57" s="245"/>
      <c r="D57" s="249" t="s">
        <v>351</v>
      </c>
      <c r="E57" s="250"/>
      <c r="F57" s="251"/>
      <c r="G57" s="249" t="s">
        <v>331</v>
      </c>
      <c r="H57" s="250"/>
      <c r="I57" s="251"/>
      <c r="J57" s="249" t="s">
        <v>414</v>
      </c>
      <c r="K57" s="250"/>
      <c r="L57" s="251"/>
      <c r="M57" s="249" t="s">
        <v>357</v>
      </c>
      <c r="N57" s="250"/>
      <c r="O57" s="251"/>
      <c r="P57" s="249" t="s">
        <v>416</v>
      </c>
      <c r="Q57" s="250"/>
      <c r="R57" s="250"/>
      <c r="S57" s="251"/>
    </row>
    <row r="58" spans="1:19" x14ac:dyDescent="0.25">
      <c r="A58" s="63" t="s">
        <v>29</v>
      </c>
      <c r="B58" s="64"/>
      <c r="C58" s="84"/>
      <c r="D58" s="73" t="s">
        <v>8</v>
      </c>
      <c r="E58" s="66"/>
      <c r="F58" s="65"/>
      <c r="G58" s="73" t="s">
        <v>1</v>
      </c>
      <c r="H58" s="66"/>
      <c r="I58" s="65"/>
      <c r="J58" s="73" t="s">
        <v>0</v>
      </c>
      <c r="K58" s="66"/>
      <c r="L58" s="65"/>
      <c r="M58" s="73" t="s">
        <v>11</v>
      </c>
      <c r="N58" s="66"/>
      <c r="O58" s="65"/>
      <c r="P58" s="73" t="s">
        <v>11</v>
      </c>
      <c r="Q58" s="66"/>
      <c r="R58" s="66"/>
      <c r="S58" s="65"/>
    </row>
    <row r="59" spans="1:19" ht="15.75" thickBot="1" x14ac:dyDescent="0.3">
      <c r="A59" s="68" t="s">
        <v>30</v>
      </c>
      <c r="B59" s="57"/>
      <c r="C59" s="58"/>
      <c r="D59" s="75" t="s">
        <v>8</v>
      </c>
      <c r="E59" s="76"/>
      <c r="F59" s="123"/>
      <c r="G59" s="76" t="s">
        <v>1</v>
      </c>
      <c r="H59" s="76"/>
      <c r="I59" s="123"/>
      <c r="J59" s="75" t="s">
        <v>0</v>
      </c>
      <c r="K59" s="76"/>
      <c r="L59" s="123"/>
      <c r="M59" s="75" t="s">
        <v>11</v>
      </c>
      <c r="N59" s="76"/>
      <c r="O59" s="123"/>
      <c r="P59" s="75" t="s">
        <v>11</v>
      </c>
      <c r="Q59" s="76"/>
      <c r="R59" s="76"/>
      <c r="S59" s="123"/>
    </row>
    <row r="60" spans="1:19" x14ac:dyDescent="0.25">
      <c r="A60" s="63" t="s">
        <v>103</v>
      </c>
      <c r="B60" s="64"/>
      <c r="C60" s="84"/>
      <c r="D60" s="79" t="s">
        <v>105</v>
      </c>
      <c r="E60" s="64"/>
      <c r="F60" s="84"/>
      <c r="G60" s="79" t="s">
        <v>106</v>
      </c>
      <c r="H60" s="64"/>
      <c r="I60" s="65"/>
      <c r="J60" s="79" t="s">
        <v>106</v>
      </c>
      <c r="K60" s="64"/>
      <c r="L60" s="84"/>
      <c r="M60" s="79" t="s">
        <v>106</v>
      </c>
      <c r="N60" s="64"/>
      <c r="O60" s="84"/>
      <c r="P60" s="79" t="s">
        <v>106</v>
      </c>
      <c r="Q60" s="64"/>
      <c r="R60" s="64"/>
      <c r="S60" s="84"/>
    </row>
    <row r="61" spans="1:19" x14ac:dyDescent="0.25">
      <c r="A61" s="68" t="s">
        <v>138</v>
      </c>
      <c r="B61" s="57"/>
      <c r="C61" s="58"/>
      <c r="D61" s="56" t="s">
        <v>139</v>
      </c>
      <c r="E61" s="57"/>
      <c r="F61" s="58"/>
      <c r="G61" s="56" t="s">
        <v>140</v>
      </c>
      <c r="H61" s="57"/>
      <c r="I61" s="58"/>
      <c r="J61" s="56" t="s">
        <v>140</v>
      </c>
      <c r="K61" s="57"/>
      <c r="L61" s="58"/>
      <c r="M61" s="56" t="s">
        <v>141</v>
      </c>
      <c r="N61" s="57"/>
      <c r="O61" s="58"/>
      <c r="P61" s="56" t="s">
        <v>141</v>
      </c>
      <c r="Q61" s="57"/>
      <c r="R61" s="57"/>
      <c r="S61" s="58"/>
    </row>
    <row r="62" spans="1:19" ht="15.75" thickBot="1" x14ac:dyDescent="0.3">
      <c r="A62" s="68" t="s">
        <v>104</v>
      </c>
      <c r="B62" s="57"/>
      <c r="C62" s="58"/>
      <c r="D62" s="56" t="s">
        <v>25</v>
      </c>
      <c r="E62" s="57"/>
      <c r="F62" s="58"/>
      <c r="G62" s="56" t="s">
        <v>25</v>
      </c>
      <c r="H62" s="57"/>
      <c r="I62" s="58"/>
      <c r="J62" s="56" t="s">
        <v>25</v>
      </c>
      <c r="K62" s="57"/>
      <c r="L62" s="58"/>
      <c r="M62" s="56" t="s">
        <v>25</v>
      </c>
      <c r="N62" s="57"/>
      <c r="O62" s="58"/>
      <c r="P62" s="56" t="s">
        <v>25</v>
      </c>
      <c r="Q62" s="57"/>
      <c r="R62" s="57"/>
      <c r="S62" s="58"/>
    </row>
    <row r="63" spans="1:19" ht="15.75" thickBot="1" x14ac:dyDescent="0.3">
      <c r="A63" s="108" t="s">
        <v>32</v>
      </c>
      <c r="B63" s="96"/>
      <c r="C63" s="97"/>
      <c r="D63" s="95" t="s">
        <v>143</v>
      </c>
      <c r="E63" s="96"/>
      <c r="F63" s="98"/>
      <c r="G63" s="95" t="s">
        <v>134</v>
      </c>
      <c r="H63" s="96"/>
      <c r="I63" s="81"/>
      <c r="J63" s="95" t="s">
        <v>135</v>
      </c>
      <c r="K63" s="96"/>
      <c r="L63" s="98"/>
      <c r="M63" s="95" t="s">
        <v>136</v>
      </c>
      <c r="N63" s="96"/>
      <c r="O63" s="98"/>
      <c r="P63" s="95" t="s">
        <v>137</v>
      </c>
      <c r="Q63" s="96"/>
      <c r="R63" s="96"/>
      <c r="S63" s="98"/>
    </row>
    <row r="64" spans="1:19" ht="35.25" customHeight="1" thickBot="1" x14ac:dyDescent="0.3">
      <c r="A64" s="243" t="s">
        <v>300</v>
      </c>
      <c r="B64" s="244"/>
      <c r="C64" s="245"/>
      <c r="D64" s="255" t="s">
        <v>305</v>
      </c>
      <c r="E64" s="256"/>
      <c r="F64" s="257"/>
      <c r="G64" s="255" t="s">
        <v>305</v>
      </c>
      <c r="H64" s="256"/>
      <c r="I64" s="257"/>
      <c r="J64" s="255" t="s">
        <v>305</v>
      </c>
      <c r="K64" s="256"/>
      <c r="L64" s="257"/>
      <c r="M64" s="255" t="s">
        <v>354</v>
      </c>
      <c r="N64" s="256"/>
      <c r="O64" s="257"/>
      <c r="P64" s="321" t="s">
        <v>354</v>
      </c>
      <c r="Q64" s="322"/>
      <c r="R64" s="322"/>
      <c r="S64" s="323"/>
    </row>
    <row r="65" spans="1:19" ht="25.5" customHeight="1" x14ac:dyDescent="0.25">
      <c r="A65" s="200" t="s">
        <v>50</v>
      </c>
      <c r="B65" s="64"/>
      <c r="C65" s="86"/>
      <c r="D65" s="201" t="s">
        <v>41</v>
      </c>
      <c r="E65" s="64"/>
      <c r="F65" s="65"/>
      <c r="G65" s="63" t="s">
        <v>41</v>
      </c>
      <c r="H65" s="64"/>
      <c r="I65" s="65"/>
      <c r="J65" s="63" t="s">
        <v>41</v>
      </c>
      <c r="K65" s="64"/>
      <c r="L65" s="65"/>
      <c r="M65" s="63" t="s">
        <v>41</v>
      </c>
      <c r="N65" s="64"/>
      <c r="O65" s="66"/>
      <c r="P65" s="63" t="s">
        <v>41</v>
      </c>
      <c r="Q65" s="67"/>
      <c r="R65" s="64"/>
      <c r="S65" s="65"/>
    </row>
    <row r="66" spans="1:19" ht="26.25" customHeight="1" x14ac:dyDescent="0.25">
      <c r="A66" s="216"/>
      <c r="B66" s="92"/>
      <c r="C66" s="88"/>
      <c r="D66" s="253" t="s">
        <v>52</v>
      </c>
      <c r="E66" s="253"/>
      <c r="F66" s="254"/>
      <c r="G66" s="252" t="s">
        <v>52</v>
      </c>
      <c r="H66" s="253"/>
      <c r="I66" s="254"/>
      <c r="J66" s="252" t="s">
        <v>149</v>
      </c>
      <c r="K66" s="253"/>
      <c r="L66" s="254"/>
      <c r="M66" s="252" t="s">
        <v>162</v>
      </c>
      <c r="N66" s="253"/>
      <c r="O66" s="254"/>
      <c r="P66" s="252" t="s">
        <v>165</v>
      </c>
      <c r="Q66" s="253"/>
      <c r="R66" s="253"/>
      <c r="S66" s="254"/>
    </row>
    <row r="67" spans="1:19" x14ac:dyDescent="0.25">
      <c r="A67" s="216"/>
      <c r="B67" s="217"/>
      <c r="C67" s="218"/>
      <c r="D67" s="253" t="s">
        <v>44</v>
      </c>
      <c r="E67" s="253"/>
      <c r="F67" s="254"/>
      <c r="G67" s="252" t="s">
        <v>44</v>
      </c>
      <c r="H67" s="253"/>
      <c r="I67" s="254"/>
      <c r="J67" s="56" t="s">
        <v>44</v>
      </c>
      <c r="K67" s="57"/>
      <c r="L67" s="58"/>
      <c r="M67" s="56" t="s">
        <v>147</v>
      </c>
      <c r="N67" s="57"/>
      <c r="O67" s="57"/>
      <c r="P67" s="56"/>
      <c r="Q67" s="57"/>
      <c r="R67" s="57"/>
      <c r="S67" s="58"/>
    </row>
    <row r="68" spans="1:19" ht="23.25" customHeight="1" x14ac:dyDescent="0.25">
      <c r="A68" s="216"/>
      <c r="B68" s="217"/>
      <c r="C68" s="218"/>
      <c r="D68" s="203" t="s">
        <v>42</v>
      </c>
      <c r="E68" s="57"/>
      <c r="F68" s="58"/>
      <c r="G68" s="68" t="s">
        <v>42</v>
      </c>
      <c r="H68" s="57"/>
      <c r="I68" s="58"/>
      <c r="J68" s="68" t="s">
        <v>42</v>
      </c>
      <c r="K68" s="57"/>
      <c r="L68" s="58"/>
      <c r="M68" s="68" t="s">
        <v>42</v>
      </c>
      <c r="N68" s="57"/>
      <c r="O68" s="57"/>
      <c r="P68" s="68" t="s">
        <v>42</v>
      </c>
      <c r="Q68" s="69"/>
      <c r="R68" s="57"/>
      <c r="S68" s="58"/>
    </row>
    <row r="69" spans="1:19" ht="24" customHeight="1" x14ac:dyDescent="0.25">
      <c r="A69" s="216"/>
      <c r="B69" s="217"/>
      <c r="C69" s="218"/>
      <c r="D69" s="253" t="s">
        <v>153</v>
      </c>
      <c r="E69" s="253"/>
      <c r="F69" s="254"/>
      <c r="G69" s="252" t="s">
        <v>158</v>
      </c>
      <c r="H69" s="253"/>
      <c r="I69" s="254"/>
      <c r="J69" s="252" t="s">
        <v>161</v>
      </c>
      <c r="K69" s="253"/>
      <c r="L69" s="254"/>
      <c r="M69" s="252" t="s">
        <v>158</v>
      </c>
      <c r="N69" s="253"/>
      <c r="O69" s="254"/>
      <c r="P69" s="252" t="s">
        <v>161</v>
      </c>
      <c r="Q69" s="253"/>
      <c r="R69" s="253"/>
      <c r="S69" s="254"/>
    </row>
    <row r="70" spans="1:19" ht="30.75" customHeight="1" x14ac:dyDescent="0.25">
      <c r="A70" s="216"/>
      <c r="B70" s="217"/>
      <c r="C70" s="218"/>
      <c r="D70" s="253" t="s">
        <v>291</v>
      </c>
      <c r="E70" s="253"/>
      <c r="F70" s="254"/>
      <c r="G70" s="252" t="s">
        <v>159</v>
      </c>
      <c r="H70" s="253"/>
      <c r="I70" s="254"/>
      <c r="J70" s="252" t="s">
        <v>159</v>
      </c>
      <c r="K70" s="274"/>
      <c r="L70" s="275"/>
      <c r="M70" s="252" t="s">
        <v>163</v>
      </c>
      <c r="N70" s="253"/>
      <c r="O70" s="254"/>
      <c r="P70" s="252" t="s">
        <v>166</v>
      </c>
      <c r="Q70" s="253"/>
      <c r="R70" s="253"/>
      <c r="S70" s="254"/>
    </row>
    <row r="71" spans="1:19" x14ac:dyDescent="0.25">
      <c r="A71" s="216"/>
      <c r="B71" s="217"/>
      <c r="C71" s="218"/>
      <c r="D71" s="203" t="s">
        <v>47</v>
      </c>
      <c r="E71" s="57"/>
      <c r="F71" s="58"/>
      <c r="G71" s="68" t="s">
        <v>47</v>
      </c>
      <c r="H71" s="57"/>
      <c r="I71" s="58"/>
      <c r="J71" s="68" t="s">
        <v>47</v>
      </c>
      <c r="K71" s="57"/>
      <c r="L71" s="58"/>
      <c r="M71" s="68" t="s">
        <v>47</v>
      </c>
      <c r="N71" s="57"/>
      <c r="O71" s="57"/>
      <c r="P71" s="68" t="s">
        <v>47</v>
      </c>
      <c r="Q71" s="69"/>
      <c r="R71" s="57"/>
      <c r="S71" s="58"/>
    </row>
    <row r="72" spans="1:19" ht="15.75" thickBot="1" x14ac:dyDescent="0.3">
      <c r="A72" s="216"/>
      <c r="B72" s="217"/>
      <c r="C72" s="218"/>
      <c r="D72" s="217" t="s">
        <v>57</v>
      </c>
      <c r="E72" s="57"/>
      <c r="F72" s="58"/>
      <c r="G72" s="56" t="s">
        <v>57</v>
      </c>
      <c r="H72" s="57"/>
      <c r="I72" s="58"/>
      <c r="J72" s="56" t="s">
        <v>57</v>
      </c>
      <c r="K72" s="57"/>
      <c r="L72" s="58"/>
      <c r="M72" s="56" t="s">
        <v>48</v>
      </c>
      <c r="N72" s="57"/>
      <c r="O72" s="57"/>
      <c r="P72" s="56" t="s">
        <v>57</v>
      </c>
      <c r="Q72" s="57"/>
      <c r="R72" s="57"/>
      <c r="S72" s="58"/>
    </row>
    <row r="73" spans="1:19" ht="15.75" thickBot="1" x14ac:dyDescent="0.3">
      <c r="A73" s="85"/>
      <c r="B73" s="71"/>
      <c r="C73" s="72"/>
      <c r="D73" s="205" t="s">
        <v>126</v>
      </c>
      <c r="E73" s="96"/>
      <c r="F73" s="98"/>
      <c r="G73" s="204" t="s">
        <v>160</v>
      </c>
      <c r="H73" s="96"/>
      <c r="I73" s="98"/>
      <c r="J73" s="204" t="s">
        <v>154</v>
      </c>
      <c r="K73" s="96"/>
      <c r="L73" s="98"/>
      <c r="M73" s="204" t="s">
        <v>164</v>
      </c>
      <c r="N73" s="96"/>
      <c r="O73" s="96"/>
      <c r="P73" s="204" t="s">
        <v>167</v>
      </c>
      <c r="Q73" s="205"/>
      <c r="R73" s="98"/>
      <c r="S73" s="58"/>
    </row>
    <row r="74" spans="1:19" ht="16.5" thickBot="1" x14ac:dyDescent="0.3">
      <c r="A74" s="305" t="s">
        <v>259</v>
      </c>
      <c r="B74" s="306"/>
      <c r="C74" s="307"/>
      <c r="D74" s="302" t="s">
        <v>261</v>
      </c>
      <c r="E74" s="303"/>
      <c r="F74" s="304"/>
      <c r="G74" s="302" t="s">
        <v>262</v>
      </c>
      <c r="H74" s="303"/>
      <c r="I74" s="304"/>
      <c r="J74" s="302" t="s">
        <v>263</v>
      </c>
      <c r="K74" s="303"/>
      <c r="L74" s="304"/>
      <c r="M74" s="302" t="s">
        <v>265</v>
      </c>
      <c r="N74" s="303"/>
      <c r="O74" s="304"/>
      <c r="P74" s="302" t="s">
        <v>264</v>
      </c>
      <c r="Q74" s="303"/>
      <c r="R74" s="303"/>
      <c r="S74" s="304"/>
    </row>
    <row r="75" spans="1:19" ht="55.5" customHeight="1" thickBot="1" x14ac:dyDescent="0.3">
      <c r="A75" s="235" t="s">
        <v>298</v>
      </c>
      <c r="B75" s="237"/>
      <c r="C75" s="236"/>
      <c r="D75" s="249" t="s">
        <v>352</v>
      </c>
      <c r="E75" s="250"/>
      <c r="F75" s="251"/>
      <c r="G75" s="249" t="s">
        <v>412</v>
      </c>
      <c r="H75" s="250"/>
      <c r="I75" s="251"/>
      <c r="J75" s="249" t="s">
        <v>335</v>
      </c>
      <c r="K75" s="250"/>
      <c r="L75" s="251"/>
      <c r="M75" s="249" t="s">
        <v>338</v>
      </c>
      <c r="N75" s="250"/>
      <c r="O75" s="251"/>
      <c r="P75" s="249" t="s">
        <v>413</v>
      </c>
      <c r="Q75" s="250"/>
      <c r="R75" s="250"/>
      <c r="S75" s="251"/>
    </row>
    <row r="76" spans="1:19" ht="16.5" thickBot="1" x14ac:dyDescent="0.3">
      <c r="A76" s="305" t="s">
        <v>260</v>
      </c>
      <c r="B76" s="306"/>
      <c r="C76" s="307"/>
      <c r="D76" s="302" t="s">
        <v>261</v>
      </c>
      <c r="E76" s="303"/>
      <c r="F76" s="304"/>
      <c r="G76" s="302" t="s">
        <v>262</v>
      </c>
      <c r="H76" s="303"/>
      <c r="I76" s="304"/>
      <c r="J76" s="302" t="s">
        <v>263</v>
      </c>
      <c r="K76" s="303"/>
      <c r="L76" s="304"/>
      <c r="M76" s="302" t="s">
        <v>265</v>
      </c>
      <c r="N76" s="303"/>
      <c r="O76" s="304"/>
      <c r="P76" s="302" t="s">
        <v>264</v>
      </c>
      <c r="Q76" s="303"/>
      <c r="R76" s="303"/>
      <c r="S76" s="304"/>
    </row>
    <row r="77" spans="1:19" ht="51.75" customHeight="1" thickBot="1" x14ac:dyDescent="0.3">
      <c r="A77" s="243" t="s">
        <v>299</v>
      </c>
      <c r="B77" s="244"/>
      <c r="C77" s="245"/>
      <c r="D77" s="249" t="s">
        <v>330</v>
      </c>
      <c r="E77" s="250"/>
      <c r="F77" s="251"/>
      <c r="G77" s="249" t="s">
        <v>331</v>
      </c>
      <c r="H77" s="250"/>
      <c r="I77" s="251"/>
      <c r="J77" s="249" t="s">
        <v>414</v>
      </c>
      <c r="K77" s="250"/>
      <c r="L77" s="251"/>
      <c r="M77" s="249" t="s">
        <v>302</v>
      </c>
      <c r="N77" s="250"/>
      <c r="O77" s="251"/>
      <c r="P77" s="249" t="s">
        <v>415</v>
      </c>
      <c r="Q77" s="250"/>
      <c r="R77" s="250"/>
      <c r="S77" s="251"/>
    </row>
    <row r="78" spans="1:19" ht="15.75" thickBot="1" x14ac:dyDescent="0.3">
      <c r="A78" s="108" t="s">
        <v>221</v>
      </c>
      <c r="B78" s="96"/>
      <c r="C78" s="97"/>
      <c r="D78" s="95" t="s">
        <v>290</v>
      </c>
      <c r="E78" s="96"/>
      <c r="F78" s="98"/>
      <c r="G78" s="95" t="s">
        <v>235</v>
      </c>
      <c r="H78" s="96"/>
      <c r="I78" s="81"/>
      <c r="J78" s="95" t="s">
        <v>236</v>
      </c>
      <c r="K78" s="96"/>
      <c r="L78" s="98"/>
      <c r="M78" s="95" t="s">
        <v>237</v>
      </c>
      <c r="N78" s="96"/>
      <c r="O78" s="98"/>
      <c r="P78" s="95" t="s">
        <v>238</v>
      </c>
      <c r="Q78" s="96"/>
      <c r="R78" s="96"/>
      <c r="S78" s="98"/>
    </row>
    <row r="79" spans="1:19" ht="25.5" customHeight="1" thickBot="1" x14ac:dyDescent="0.3">
      <c r="A79" s="243" t="s">
        <v>300</v>
      </c>
      <c r="B79" s="244"/>
      <c r="C79" s="245"/>
      <c r="D79" s="238" t="s">
        <v>305</v>
      </c>
      <c r="E79" s="239"/>
      <c r="F79" s="239"/>
      <c r="G79" s="239"/>
      <c r="H79" s="239"/>
      <c r="I79" s="239"/>
      <c r="J79" s="239"/>
      <c r="K79" s="239"/>
      <c r="L79" s="240"/>
      <c r="M79" s="331" t="s">
        <v>359</v>
      </c>
      <c r="N79" s="332"/>
      <c r="O79" s="332"/>
      <c r="P79" s="332"/>
      <c r="Q79" s="332"/>
      <c r="R79" s="332"/>
      <c r="S79" s="333"/>
    </row>
    <row r="80" spans="1:19" ht="60" customHeight="1" thickBot="1" x14ac:dyDescent="0.3">
      <c r="A80" s="243" t="s">
        <v>298</v>
      </c>
      <c r="B80" s="244"/>
      <c r="C80" s="245"/>
      <c r="D80" s="249" t="s">
        <v>338</v>
      </c>
      <c r="E80" s="250"/>
      <c r="F80" s="251"/>
      <c r="G80" s="249" t="s">
        <v>411</v>
      </c>
      <c r="H80" s="250"/>
      <c r="I80" s="251"/>
      <c r="J80" s="249" t="s">
        <v>333</v>
      </c>
      <c r="K80" s="250"/>
      <c r="L80" s="251"/>
      <c r="M80" s="249" t="s">
        <v>338</v>
      </c>
      <c r="N80" s="250"/>
      <c r="O80" s="251"/>
      <c r="P80" s="249" t="s">
        <v>358</v>
      </c>
      <c r="Q80" s="250"/>
      <c r="R80" s="250"/>
      <c r="S80" s="251"/>
    </row>
  </sheetData>
  <mergeCells count="175">
    <mergeCell ref="M80:O80"/>
    <mergeCell ref="P80:S80"/>
    <mergeCell ref="J80:L80"/>
    <mergeCell ref="D80:F80"/>
    <mergeCell ref="G80:I80"/>
    <mergeCell ref="D79:L79"/>
    <mergeCell ref="M79:S79"/>
    <mergeCell ref="A79:C79"/>
    <mergeCell ref="A80:C80"/>
    <mergeCell ref="A75:C75"/>
    <mergeCell ref="D75:F75"/>
    <mergeCell ref="G75:I75"/>
    <mergeCell ref="J75:L75"/>
    <mergeCell ref="D76:F76"/>
    <mergeCell ref="G76:I76"/>
    <mergeCell ref="J76:L76"/>
    <mergeCell ref="A77:C77"/>
    <mergeCell ref="D77:F77"/>
    <mergeCell ref="G77:I77"/>
    <mergeCell ref="J77:L77"/>
    <mergeCell ref="M75:O75"/>
    <mergeCell ref="A64:C64"/>
    <mergeCell ref="D64:F64"/>
    <mergeCell ref="M64:O64"/>
    <mergeCell ref="J64:L64"/>
    <mergeCell ref="G64:I64"/>
    <mergeCell ref="A57:C57"/>
    <mergeCell ref="D57:F57"/>
    <mergeCell ref="G57:I57"/>
    <mergeCell ref="J57:L57"/>
    <mergeCell ref="M57:O57"/>
    <mergeCell ref="G69:I69"/>
    <mergeCell ref="J69:L69"/>
    <mergeCell ref="M69:O69"/>
    <mergeCell ref="G66:I66"/>
    <mergeCell ref="J66:L66"/>
    <mergeCell ref="M66:O66"/>
    <mergeCell ref="D70:F70"/>
    <mergeCell ref="D66:F66"/>
    <mergeCell ref="D67:F67"/>
    <mergeCell ref="D69:F69"/>
    <mergeCell ref="G70:I70"/>
    <mergeCell ref="J70:L70"/>
    <mergeCell ref="M70:O70"/>
    <mergeCell ref="A48:C48"/>
    <mergeCell ref="D48:S48"/>
    <mergeCell ref="A55:C55"/>
    <mergeCell ref="D55:F55"/>
    <mergeCell ref="G55:I55"/>
    <mergeCell ref="J55:L55"/>
    <mergeCell ref="M55:O55"/>
    <mergeCell ref="P55:S55"/>
    <mergeCell ref="A39:C39"/>
    <mergeCell ref="D39:S39"/>
    <mergeCell ref="A40:C40"/>
    <mergeCell ref="D40:F40"/>
    <mergeCell ref="G40:I40"/>
    <mergeCell ref="J40:L40"/>
    <mergeCell ref="M40:O40"/>
    <mergeCell ref="P40:S40"/>
    <mergeCell ref="D49:F50"/>
    <mergeCell ref="A16:C16"/>
    <mergeCell ref="D16:F16"/>
    <mergeCell ref="G16:I16"/>
    <mergeCell ref="J16:L16"/>
    <mergeCell ref="M16:O16"/>
    <mergeCell ref="P16:S16"/>
    <mergeCell ref="D35:F35"/>
    <mergeCell ref="G35:I35"/>
    <mergeCell ref="J35:L35"/>
    <mergeCell ref="M35:O35"/>
    <mergeCell ref="P35:S35"/>
    <mergeCell ref="D25:F25"/>
    <mergeCell ref="G25:I25"/>
    <mergeCell ref="J25:L25"/>
    <mergeCell ref="M25:O25"/>
    <mergeCell ref="P25:S25"/>
    <mergeCell ref="D27:F27"/>
    <mergeCell ref="D30:F30"/>
    <mergeCell ref="D31:F31"/>
    <mergeCell ref="G31:I31"/>
    <mergeCell ref="J31:L31"/>
    <mergeCell ref="M31:O31"/>
    <mergeCell ref="D18:F18"/>
    <mergeCell ref="G18:I18"/>
    <mergeCell ref="P1:S1"/>
    <mergeCell ref="A2:C2"/>
    <mergeCell ref="A9:C9"/>
    <mergeCell ref="D9:S9"/>
    <mergeCell ref="A1:C1"/>
    <mergeCell ref="D1:F1"/>
    <mergeCell ref="G1:I1"/>
    <mergeCell ref="J1:L1"/>
    <mergeCell ref="M1:O1"/>
    <mergeCell ref="D2:F2"/>
    <mergeCell ref="G2:I2"/>
    <mergeCell ref="J2:L2"/>
    <mergeCell ref="P2:S2"/>
    <mergeCell ref="M2:O2"/>
    <mergeCell ref="A8:C8"/>
    <mergeCell ref="A7:C7"/>
    <mergeCell ref="A6:C6"/>
    <mergeCell ref="A5:C5"/>
    <mergeCell ref="A4:C4"/>
    <mergeCell ref="A3:C3"/>
    <mergeCell ref="P76:S76"/>
    <mergeCell ref="P70:S70"/>
    <mergeCell ref="P69:S69"/>
    <mergeCell ref="P56:S56"/>
    <mergeCell ref="P41:S41"/>
    <mergeCell ref="P36:S36"/>
    <mergeCell ref="P17:S17"/>
    <mergeCell ref="P57:S57"/>
    <mergeCell ref="P64:S64"/>
    <mergeCell ref="P75:S75"/>
    <mergeCell ref="P66:S66"/>
    <mergeCell ref="P18:S18"/>
    <mergeCell ref="P31:S31"/>
    <mergeCell ref="D56:F56"/>
    <mergeCell ref="G56:I56"/>
    <mergeCell ref="J56:L56"/>
    <mergeCell ref="M56:O56"/>
    <mergeCell ref="D41:F41"/>
    <mergeCell ref="G41:I41"/>
    <mergeCell ref="J41:L41"/>
    <mergeCell ref="M41:O41"/>
    <mergeCell ref="G67:I67"/>
    <mergeCell ref="M77:O77"/>
    <mergeCell ref="P77:S77"/>
    <mergeCell ref="A46:C46"/>
    <mergeCell ref="A45:C45"/>
    <mergeCell ref="A44:C44"/>
    <mergeCell ref="A43:C43"/>
    <mergeCell ref="A42:C42"/>
    <mergeCell ref="A20:C20"/>
    <mergeCell ref="A19:C19"/>
    <mergeCell ref="A74:C74"/>
    <mergeCell ref="D74:F74"/>
    <mergeCell ref="G74:I74"/>
    <mergeCell ref="J74:L74"/>
    <mergeCell ref="M74:O74"/>
    <mergeCell ref="P74:S74"/>
    <mergeCell ref="J27:L27"/>
    <mergeCell ref="M27:O27"/>
    <mergeCell ref="A56:C56"/>
    <mergeCell ref="A76:C76"/>
    <mergeCell ref="A36:C36"/>
    <mergeCell ref="A41:C41"/>
    <mergeCell ref="A47:C47"/>
    <mergeCell ref="A24:C24"/>
    <mergeCell ref="A23:C23"/>
    <mergeCell ref="A14:C14"/>
    <mergeCell ref="P27:S27"/>
    <mergeCell ref="G30:I30"/>
    <mergeCell ref="J30:L30"/>
    <mergeCell ref="M30:O30"/>
    <mergeCell ref="P30:S30"/>
    <mergeCell ref="G27:I27"/>
    <mergeCell ref="M17:O17"/>
    <mergeCell ref="M76:O76"/>
    <mergeCell ref="J18:L18"/>
    <mergeCell ref="M18:O18"/>
    <mergeCell ref="A17:C17"/>
    <mergeCell ref="A22:C22"/>
    <mergeCell ref="A21:C21"/>
    <mergeCell ref="A18:C18"/>
    <mergeCell ref="A25:C25"/>
    <mergeCell ref="A35:C35"/>
    <mergeCell ref="D36:F36"/>
    <mergeCell ref="G36:I36"/>
    <mergeCell ref="J36:L36"/>
    <mergeCell ref="M36:O36"/>
    <mergeCell ref="D17:F17"/>
    <mergeCell ref="G17:I17"/>
    <mergeCell ref="J17:L17"/>
  </mergeCells>
  <printOptions horizontalCentered="1"/>
  <pageMargins left="0.25" right="0.25" top="0.75" bottom="0.75" header="0.3" footer="0.3"/>
  <pageSetup scale="65" fitToHeight="0" orientation="landscape" r:id="rId1"/>
  <headerFooter>
    <oddHeader>&amp;C&amp;"-,Bold"&amp;14AFSOC Prep Phase 3</oddHeader>
  </headerFooter>
  <rowBreaks count="2" manualBreakCount="2">
    <brk id="35" max="16383" man="1"/>
    <brk id="7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GridLines="0" topLeftCell="A13" zoomScale="80" zoomScaleNormal="80" zoomScaleSheetLayoutView="80" workbookViewId="0">
      <selection activeCell="W41" sqref="W41"/>
    </sheetView>
  </sheetViews>
  <sheetFormatPr defaultColWidth="9.140625" defaultRowHeight="15" x14ac:dyDescent="0.25"/>
  <cols>
    <col min="1" max="1" width="24" style="114" bestFit="1" customWidth="1"/>
    <col min="2" max="2" width="17.140625" style="114" customWidth="1"/>
    <col min="3" max="3" width="4.5703125" style="114" bestFit="1" customWidth="1"/>
    <col min="4" max="4" width="19.7109375" style="114" bestFit="1" customWidth="1"/>
    <col min="5" max="5" width="4.85546875" style="114" bestFit="1" customWidth="1"/>
    <col min="6" max="6" width="4.42578125" style="114" bestFit="1" customWidth="1"/>
    <col min="7" max="7" width="3.5703125" style="114" customWidth="1"/>
    <col min="8" max="8" width="20" style="114" customWidth="1"/>
    <col min="9" max="9" width="7.140625" style="114" customWidth="1"/>
    <col min="10" max="10" width="6.5703125" style="114" customWidth="1"/>
    <col min="11" max="11" width="22" style="114" customWidth="1"/>
    <col min="12" max="12" width="5.7109375" style="114" customWidth="1"/>
    <col min="13" max="13" width="7.42578125" style="114" customWidth="1"/>
    <col min="14" max="14" width="22.7109375" style="114" customWidth="1"/>
    <col min="15" max="15" width="5" style="114" bestFit="1" customWidth="1"/>
    <col min="16" max="16" width="6.5703125" style="114" customWidth="1"/>
    <col min="17" max="17" width="22.85546875" style="114" customWidth="1"/>
    <col min="18" max="18" width="4.5703125" style="114" bestFit="1" customWidth="1"/>
    <col min="19" max="19" width="5" style="114" bestFit="1" customWidth="1"/>
    <col min="20" max="20" width="6.42578125" style="114" customWidth="1"/>
    <col min="21" max="16384" width="9.140625" style="109"/>
  </cols>
  <sheetData>
    <row r="1" spans="1:20" s="117" customFormat="1" ht="16.5" thickBot="1" x14ac:dyDescent="0.3">
      <c r="A1" s="305" t="s">
        <v>255</v>
      </c>
      <c r="B1" s="306"/>
      <c r="C1" s="307"/>
      <c r="D1" s="302" t="s">
        <v>250</v>
      </c>
      <c r="E1" s="303"/>
      <c r="F1" s="303"/>
      <c r="G1" s="304"/>
      <c r="H1" s="302" t="s">
        <v>251</v>
      </c>
      <c r="I1" s="303"/>
      <c r="J1" s="304"/>
      <c r="K1" s="302" t="s">
        <v>252</v>
      </c>
      <c r="L1" s="303"/>
      <c r="M1" s="304"/>
      <c r="N1" s="302" t="s">
        <v>253</v>
      </c>
      <c r="O1" s="303"/>
      <c r="P1" s="304"/>
      <c r="Q1" s="302" t="s">
        <v>254</v>
      </c>
      <c r="R1" s="303"/>
      <c r="S1" s="303"/>
      <c r="T1" s="304"/>
    </row>
    <row r="2" spans="1:20" s="117" customFormat="1" ht="51" customHeight="1" thickBot="1" x14ac:dyDescent="0.3">
      <c r="A2" s="243" t="s">
        <v>299</v>
      </c>
      <c r="B2" s="244"/>
      <c r="C2" s="245"/>
      <c r="D2" s="249" t="s">
        <v>360</v>
      </c>
      <c r="E2" s="250"/>
      <c r="F2" s="250"/>
      <c r="G2" s="251"/>
      <c r="H2" s="249" t="s">
        <v>316</v>
      </c>
      <c r="I2" s="250"/>
      <c r="J2" s="251"/>
      <c r="K2" s="339" t="s">
        <v>315</v>
      </c>
      <c r="L2" s="340"/>
      <c r="M2" s="341"/>
      <c r="N2" s="339" t="s">
        <v>361</v>
      </c>
      <c r="O2" s="340"/>
      <c r="P2" s="341"/>
      <c r="Q2" s="249" t="s">
        <v>320</v>
      </c>
      <c r="R2" s="250"/>
      <c r="S2" s="250"/>
      <c r="T2" s="251"/>
    </row>
    <row r="3" spans="1:20" x14ac:dyDescent="0.25">
      <c r="A3" s="160" t="s">
        <v>13</v>
      </c>
      <c r="B3" s="126" t="s">
        <v>186</v>
      </c>
      <c r="C3" s="190">
        <v>320</v>
      </c>
      <c r="D3" s="182" t="s">
        <v>169</v>
      </c>
      <c r="E3" s="180">
        <f>(C3*0.7)</f>
        <v>224</v>
      </c>
      <c r="F3" s="161"/>
      <c r="G3" s="161"/>
      <c r="H3" s="182" t="s">
        <v>170</v>
      </c>
      <c r="I3" s="180">
        <f>(C3*0.75)</f>
        <v>240</v>
      </c>
      <c r="J3" s="158"/>
      <c r="K3" s="182" t="s">
        <v>170</v>
      </c>
      <c r="L3" s="180">
        <f>(C3*0.8)</f>
        <v>256</v>
      </c>
      <c r="M3" s="158"/>
      <c r="N3" s="182" t="s">
        <v>171</v>
      </c>
      <c r="O3" s="180">
        <f>(C3*0.85)</f>
        <v>272</v>
      </c>
      <c r="P3" s="158"/>
      <c r="Q3" s="182" t="s">
        <v>213</v>
      </c>
      <c r="R3" s="180">
        <f>(C3*0.9)</f>
        <v>288</v>
      </c>
      <c r="S3" s="161"/>
      <c r="T3" s="178"/>
    </row>
    <row r="4" spans="1:20" ht="15.75" thickBot="1" x14ac:dyDescent="0.3">
      <c r="A4" s="155" t="s">
        <v>172</v>
      </c>
      <c r="B4" s="111"/>
      <c r="C4" s="112"/>
      <c r="D4" s="177"/>
      <c r="E4" s="186"/>
      <c r="F4" s="176"/>
      <c r="G4" s="186"/>
      <c r="H4" s="189" t="s">
        <v>173</v>
      </c>
      <c r="I4" s="188"/>
      <c r="J4" s="187">
        <f>(G16*0.5)+G16</f>
        <v>30</v>
      </c>
      <c r="K4" s="177" t="s">
        <v>173</v>
      </c>
      <c r="L4" s="176"/>
      <c r="M4" s="175">
        <f>(G16*0.5)+G16</f>
        <v>30</v>
      </c>
      <c r="N4" s="177" t="s">
        <v>173</v>
      </c>
      <c r="O4" s="176"/>
      <c r="P4" s="175">
        <f>(G16*0.6)+G16</f>
        <v>32</v>
      </c>
      <c r="Q4" s="177" t="s">
        <v>173</v>
      </c>
      <c r="R4" s="186"/>
      <c r="S4" s="176"/>
      <c r="T4" s="175">
        <f>(G16*0.6)+G16</f>
        <v>32</v>
      </c>
    </row>
    <row r="5" spans="1:20" x14ac:dyDescent="0.25">
      <c r="A5" s="354" t="s">
        <v>174</v>
      </c>
      <c r="B5" s="355"/>
      <c r="C5" s="356"/>
      <c r="D5" s="162" t="s">
        <v>85</v>
      </c>
      <c r="E5" s="126"/>
      <c r="F5" s="126"/>
      <c r="G5" s="110"/>
      <c r="H5" s="162" t="s">
        <v>6</v>
      </c>
      <c r="I5" s="126"/>
      <c r="J5" s="158"/>
      <c r="K5" s="162" t="s">
        <v>6</v>
      </c>
      <c r="L5" s="126"/>
      <c r="M5" s="110"/>
      <c r="N5" s="162" t="s">
        <v>7</v>
      </c>
      <c r="O5" s="126"/>
      <c r="P5" s="110"/>
      <c r="Q5" s="162" t="s">
        <v>7</v>
      </c>
      <c r="R5" s="126"/>
      <c r="S5" s="126"/>
      <c r="T5" s="110"/>
    </row>
    <row r="6" spans="1:20" x14ac:dyDescent="0.25">
      <c r="A6" s="351" t="s">
        <v>175</v>
      </c>
      <c r="B6" s="352"/>
      <c r="C6" s="353"/>
      <c r="D6" s="157" t="s">
        <v>85</v>
      </c>
      <c r="E6" s="111"/>
      <c r="F6" s="111"/>
      <c r="G6" s="112"/>
      <c r="H6" s="157" t="s">
        <v>6</v>
      </c>
      <c r="I6" s="111"/>
      <c r="J6" s="112"/>
      <c r="K6" s="157" t="s">
        <v>6</v>
      </c>
      <c r="L6" s="111"/>
      <c r="M6" s="112"/>
      <c r="N6" s="157" t="s">
        <v>7</v>
      </c>
      <c r="O6" s="111"/>
      <c r="P6" s="112"/>
      <c r="Q6" s="157" t="s">
        <v>7</v>
      </c>
      <c r="R6" s="111"/>
      <c r="S6" s="111"/>
      <c r="T6" s="112"/>
    </row>
    <row r="7" spans="1:20" ht="15.75" thickBot="1" x14ac:dyDescent="0.3">
      <c r="A7" s="348" t="s">
        <v>176</v>
      </c>
      <c r="B7" s="349"/>
      <c r="C7" s="350"/>
      <c r="D7" s="174" t="s">
        <v>12</v>
      </c>
      <c r="E7" s="115"/>
      <c r="F7" s="115"/>
      <c r="G7" s="116"/>
      <c r="H7" s="174" t="s">
        <v>3</v>
      </c>
      <c r="I7" s="115"/>
      <c r="J7" s="116"/>
      <c r="K7" s="174" t="s">
        <v>3</v>
      </c>
      <c r="L7" s="115"/>
      <c r="M7" s="116"/>
      <c r="N7" s="174" t="s">
        <v>5</v>
      </c>
      <c r="O7" s="115"/>
      <c r="P7" s="116"/>
      <c r="Q7" s="174" t="s">
        <v>5</v>
      </c>
      <c r="R7" s="115"/>
      <c r="S7" s="115"/>
      <c r="T7" s="116"/>
    </row>
    <row r="8" spans="1:20" ht="24" customHeight="1" x14ac:dyDescent="0.25">
      <c r="A8" s="155" t="s">
        <v>177</v>
      </c>
      <c r="B8" s="111"/>
      <c r="C8" s="111"/>
      <c r="D8" s="111" t="s">
        <v>183</v>
      </c>
      <c r="E8" s="111"/>
      <c r="F8" s="111"/>
      <c r="G8" s="111"/>
      <c r="H8" s="162" t="s">
        <v>178</v>
      </c>
      <c r="I8" s="126"/>
      <c r="J8" s="110"/>
      <c r="K8" s="162" t="s">
        <v>178</v>
      </c>
      <c r="L8" s="126"/>
      <c r="M8" s="110"/>
      <c r="N8" s="162" t="s">
        <v>178</v>
      </c>
      <c r="O8" s="126"/>
      <c r="P8" s="110"/>
      <c r="Q8" s="162" t="s">
        <v>178</v>
      </c>
      <c r="R8" s="126"/>
      <c r="S8" s="126"/>
      <c r="T8" s="110"/>
    </row>
    <row r="9" spans="1:20" ht="24" customHeight="1" x14ac:dyDescent="0.25">
      <c r="A9" s="336" t="s">
        <v>179</v>
      </c>
      <c r="B9" s="337"/>
      <c r="C9" s="337"/>
      <c r="D9" s="337"/>
      <c r="E9" s="337"/>
      <c r="F9" s="337"/>
      <c r="G9" s="338"/>
      <c r="H9" s="173"/>
      <c r="I9" s="172"/>
      <c r="J9" s="171"/>
      <c r="K9" s="173"/>
      <c r="L9" s="172"/>
      <c r="M9" s="171"/>
      <c r="N9" s="173"/>
      <c r="O9" s="172"/>
      <c r="P9" s="171"/>
      <c r="Q9" s="173"/>
      <c r="R9" s="172"/>
      <c r="S9" s="172"/>
      <c r="T9" s="171"/>
    </row>
    <row r="10" spans="1:20" ht="24" customHeight="1" x14ac:dyDescent="0.25">
      <c r="A10" s="336"/>
      <c r="B10" s="337"/>
      <c r="C10" s="337"/>
      <c r="D10" s="337"/>
      <c r="E10" s="337"/>
      <c r="F10" s="337"/>
      <c r="G10" s="338"/>
      <c r="H10" s="173"/>
      <c r="I10" s="172"/>
      <c r="J10" s="171"/>
      <c r="K10" s="173"/>
      <c r="L10" s="172"/>
      <c r="M10" s="171"/>
      <c r="N10" s="173"/>
      <c r="O10" s="172"/>
      <c r="P10" s="171"/>
      <c r="Q10" s="173"/>
      <c r="R10" s="172"/>
      <c r="S10" s="172"/>
      <c r="T10" s="171"/>
    </row>
    <row r="11" spans="1:20" ht="24" customHeight="1" x14ac:dyDescent="0.25">
      <c r="A11" s="336"/>
      <c r="B11" s="337"/>
      <c r="C11" s="337"/>
      <c r="D11" s="337"/>
      <c r="E11" s="337"/>
      <c r="F11" s="337"/>
      <c r="G11" s="338"/>
      <c r="H11" s="173"/>
      <c r="I11" s="172"/>
      <c r="J11" s="171"/>
      <c r="K11" s="173"/>
      <c r="L11" s="172"/>
      <c r="M11" s="171"/>
      <c r="N11" s="173"/>
      <c r="O11" s="172"/>
      <c r="P11" s="171"/>
      <c r="Q11" s="173"/>
      <c r="R11" s="172"/>
      <c r="S11" s="172"/>
      <c r="T11" s="171"/>
    </row>
    <row r="12" spans="1:20" ht="24" customHeight="1" x14ac:dyDescent="0.25">
      <c r="A12" s="336"/>
      <c r="B12" s="337"/>
      <c r="C12" s="337"/>
      <c r="D12" s="337"/>
      <c r="E12" s="337"/>
      <c r="F12" s="337"/>
      <c r="G12" s="338"/>
      <c r="H12" s="173"/>
      <c r="I12" s="172"/>
      <c r="J12" s="171"/>
      <c r="K12" s="173"/>
      <c r="L12" s="172"/>
      <c r="M12" s="171"/>
      <c r="N12" s="173"/>
      <c r="O12" s="172"/>
      <c r="P12" s="171"/>
      <c r="Q12" s="173"/>
      <c r="R12" s="172"/>
      <c r="S12" s="172"/>
      <c r="T12" s="171"/>
    </row>
    <row r="13" spans="1:20" ht="24" customHeight="1" thickBot="1" x14ac:dyDescent="0.3">
      <c r="A13" s="336"/>
      <c r="B13" s="337"/>
      <c r="C13" s="337"/>
      <c r="D13" s="337"/>
      <c r="E13" s="337"/>
      <c r="F13" s="337"/>
      <c r="G13" s="338"/>
      <c r="H13" s="173"/>
      <c r="I13" s="172"/>
      <c r="J13" s="171"/>
      <c r="K13" s="173"/>
      <c r="L13" s="172"/>
      <c r="M13" s="171"/>
      <c r="N13" s="173"/>
      <c r="O13" s="172"/>
      <c r="P13" s="171"/>
      <c r="Q13" s="173"/>
      <c r="R13" s="172"/>
      <c r="S13" s="172"/>
      <c r="T13" s="171"/>
    </row>
    <row r="14" spans="1:20" ht="15" customHeight="1" thickBot="1" x14ac:dyDescent="0.3">
      <c r="A14" s="246" t="s">
        <v>300</v>
      </c>
      <c r="B14" s="247"/>
      <c r="C14" s="248"/>
      <c r="D14" s="255" t="s">
        <v>301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134"/>
    </row>
    <row r="15" spans="1:20" x14ac:dyDescent="0.25">
      <c r="A15" s="160" t="s">
        <v>51</v>
      </c>
      <c r="B15" s="126"/>
      <c r="C15" s="110"/>
      <c r="D15" s="162" t="s">
        <v>34</v>
      </c>
      <c r="E15" s="126"/>
      <c r="F15" s="126"/>
      <c r="G15" s="110"/>
      <c r="H15" s="162" t="s">
        <v>196</v>
      </c>
      <c r="I15" s="126"/>
      <c r="J15" s="158"/>
      <c r="K15" s="162" t="s">
        <v>196</v>
      </c>
      <c r="L15" s="126"/>
      <c r="M15" s="110"/>
      <c r="N15" s="162" t="s">
        <v>196</v>
      </c>
      <c r="O15" s="126"/>
      <c r="P15" s="110"/>
      <c r="Q15" s="162" t="s">
        <v>196</v>
      </c>
      <c r="R15" s="126"/>
      <c r="S15" s="126"/>
      <c r="T15" s="110"/>
    </row>
    <row r="16" spans="1:20" x14ac:dyDescent="0.25">
      <c r="A16" s="342" t="s">
        <v>180</v>
      </c>
      <c r="B16" s="343"/>
      <c r="C16" s="344"/>
      <c r="D16" s="157" t="s">
        <v>35</v>
      </c>
      <c r="E16" s="111"/>
      <c r="F16" s="111"/>
      <c r="G16" s="185">
        <v>20</v>
      </c>
      <c r="H16" s="157"/>
      <c r="I16" s="111"/>
      <c r="J16" s="112"/>
      <c r="K16" s="157"/>
      <c r="L16" s="111"/>
      <c r="M16" s="112"/>
      <c r="N16" s="157"/>
      <c r="O16" s="111"/>
      <c r="P16" s="112"/>
      <c r="Q16" s="157"/>
      <c r="R16" s="111"/>
      <c r="S16" s="111"/>
      <c r="T16" s="112"/>
    </row>
    <row r="17" spans="1:20" x14ac:dyDescent="0.25">
      <c r="A17" s="157"/>
      <c r="B17" s="111"/>
      <c r="C17" s="112"/>
      <c r="D17" s="157" t="s">
        <v>36</v>
      </c>
      <c r="E17" s="111"/>
      <c r="F17" s="111"/>
      <c r="G17" s="112"/>
      <c r="H17" s="157"/>
      <c r="I17" s="111"/>
      <c r="J17" s="112"/>
      <c r="K17" s="157"/>
      <c r="L17" s="111"/>
      <c r="M17" s="112"/>
      <c r="N17" s="157"/>
      <c r="O17" s="111"/>
      <c r="P17" s="112"/>
      <c r="Q17" s="157"/>
      <c r="R17" s="111"/>
      <c r="S17" s="111"/>
      <c r="T17" s="112"/>
    </row>
    <row r="18" spans="1:20" x14ac:dyDescent="0.25">
      <c r="A18" s="157"/>
      <c r="B18" s="111"/>
      <c r="C18" s="112"/>
      <c r="D18" s="157" t="s">
        <v>37</v>
      </c>
      <c r="E18" s="111"/>
      <c r="F18" s="111"/>
      <c r="G18" s="112"/>
      <c r="H18" s="157"/>
      <c r="I18" s="111"/>
      <c r="J18" s="112"/>
      <c r="K18" s="157"/>
      <c r="L18" s="111"/>
      <c r="M18" s="112"/>
      <c r="N18" s="157"/>
      <c r="O18" s="111"/>
      <c r="P18" s="112"/>
      <c r="Q18" s="157"/>
      <c r="R18" s="111"/>
      <c r="S18" s="111"/>
      <c r="T18" s="112"/>
    </row>
    <row r="19" spans="1:20" x14ac:dyDescent="0.25">
      <c r="A19" s="342" t="s">
        <v>181</v>
      </c>
      <c r="B19" s="343"/>
      <c r="C19" s="344"/>
      <c r="D19" s="157" t="s">
        <v>38</v>
      </c>
      <c r="E19" s="111" t="s">
        <v>82</v>
      </c>
      <c r="F19" s="111"/>
      <c r="G19" s="184">
        <v>0.71875</v>
      </c>
      <c r="H19" s="157"/>
      <c r="I19" s="111"/>
      <c r="J19" s="112"/>
      <c r="K19" s="157"/>
      <c r="L19" s="111"/>
      <c r="M19" s="112"/>
      <c r="N19" s="157"/>
      <c r="O19" s="111"/>
      <c r="P19" s="112"/>
      <c r="Q19" s="157"/>
      <c r="R19" s="111"/>
      <c r="S19" s="111"/>
      <c r="T19" s="112"/>
    </row>
    <row r="20" spans="1:20" ht="15.75" thickBot="1" x14ac:dyDescent="0.3">
      <c r="A20" s="174"/>
      <c r="B20" s="115"/>
      <c r="C20" s="116"/>
      <c r="D20" s="174" t="s">
        <v>306</v>
      </c>
      <c r="E20" s="115"/>
      <c r="F20" s="115"/>
      <c r="G20" s="116"/>
      <c r="H20" s="174"/>
      <c r="I20" s="115"/>
      <c r="J20" s="116"/>
      <c r="K20" s="174"/>
      <c r="L20" s="115"/>
      <c r="M20" s="116"/>
      <c r="N20" s="174"/>
      <c r="O20" s="115"/>
      <c r="P20" s="116"/>
      <c r="Q20" s="174"/>
      <c r="R20" s="115"/>
      <c r="S20" s="115"/>
      <c r="T20" s="116"/>
    </row>
    <row r="21" spans="1:20" ht="53.25" customHeight="1" thickBot="1" x14ac:dyDescent="0.3">
      <c r="A21" s="243" t="s">
        <v>298</v>
      </c>
      <c r="B21" s="244"/>
      <c r="C21" s="245"/>
      <c r="D21" s="249" t="s">
        <v>362</v>
      </c>
      <c r="E21" s="250"/>
      <c r="F21" s="250"/>
      <c r="G21" s="251"/>
      <c r="H21" s="249" t="s">
        <v>317</v>
      </c>
      <c r="I21" s="250"/>
      <c r="J21" s="251"/>
      <c r="K21" s="339" t="s">
        <v>319</v>
      </c>
      <c r="L21" s="250"/>
      <c r="M21" s="251"/>
      <c r="N21" s="339" t="s">
        <v>363</v>
      </c>
      <c r="O21" s="250"/>
      <c r="P21" s="251"/>
      <c r="Q21" s="249" t="s">
        <v>317</v>
      </c>
      <c r="R21" s="250"/>
      <c r="S21" s="250"/>
      <c r="T21" s="251"/>
    </row>
    <row r="22" spans="1:20" s="117" customFormat="1" ht="16.5" thickBot="1" x14ac:dyDescent="0.3">
      <c r="A22" s="305" t="s">
        <v>256</v>
      </c>
      <c r="B22" s="306"/>
      <c r="C22" s="307"/>
      <c r="D22" s="302" t="s">
        <v>250</v>
      </c>
      <c r="E22" s="303"/>
      <c r="F22" s="303"/>
      <c r="G22" s="304"/>
      <c r="H22" s="302" t="s">
        <v>251</v>
      </c>
      <c r="I22" s="303"/>
      <c r="J22" s="304"/>
      <c r="K22" s="302" t="s">
        <v>252</v>
      </c>
      <c r="L22" s="303"/>
      <c r="M22" s="304"/>
      <c r="N22" s="302" t="s">
        <v>253</v>
      </c>
      <c r="O22" s="303"/>
      <c r="P22" s="304"/>
      <c r="Q22" s="302" t="s">
        <v>254</v>
      </c>
      <c r="R22" s="303"/>
      <c r="S22" s="303"/>
      <c r="T22" s="304"/>
    </row>
    <row r="23" spans="1:20" s="117" customFormat="1" ht="49.5" customHeight="1" thickBot="1" x14ac:dyDescent="0.3">
      <c r="A23" s="243" t="s">
        <v>299</v>
      </c>
      <c r="B23" s="244"/>
      <c r="C23" s="245"/>
      <c r="D23" s="249" t="s">
        <v>360</v>
      </c>
      <c r="E23" s="250"/>
      <c r="F23" s="250"/>
      <c r="G23" s="251"/>
      <c r="H23" s="249" t="s">
        <v>316</v>
      </c>
      <c r="I23" s="250"/>
      <c r="J23" s="251"/>
      <c r="K23" s="339" t="s">
        <v>315</v>
      </c>
      <c r="L23" s="340"/>
      <c r="M23" s="341"/>
      <c r="N23" s="339" t="s">
        <v>364</v>
      </c>
      <c r="O23" s="340"/>
      <c r="P23" s="341"/>
      <c r="Q23" s="249" t="s">
        <v>318</v>
      </c>
      <c r="R23" s="250"/>
      <c r="S23" s="250"/>
      <c r="T23" s="251"/>
    </row>
    <row r="24" spans="1:20" x14ac:dyDescent="0.25">
      <c r="A24" s="160" t="s">
        <v>84</v>
      </c>
      <c r="B24" s="126" t="s">
        <v>186</v>
      </c>
      <c r="C24" s="183">
        <v>146</v>
      </c>
      <c r="D24" s="168" t="s">
        <v>169</v>
      </c>
      <c r="E24" s="167"/>
      <c r="F24" s="180">
        <f>(C24*0.7)</f>
        <v>102.19999999999999</v>
      </c>
      <c r="G24" s="166"/>
      <c r="H24" s="168" t="s">
        <v>170</v>
      </c>
      <c r="I24" s="180">
        <f>(C24*0.75)</f>
        <v>109.5</v>
      </c>
      <c r="J24" s="166"/>
      <c r="K24" s="168" t="s">
        <v>170</v>
      </c>
      <c r="L24" s="180">
        <f>(C24*0.8)</f>
        <v>116.80000000000001</v>
      </c>
      <c r="M24" s="166"/>
      <c r="N24" s="168" t="s">
        <v>171</v>
      </c>
      <c r="O24" s="180">
        <f>(C24*0.85)</f>
        <v>124.1</v>
      </c>
      <c r="P24" s="166"/>
      <c r="Q24" s="168" t="s">
        <v>213</v>
      </c>
      <c r="R24" s="180">
        <f>(C24*0.9)</f>
        <v>131.4</v>
      </c>
      <c r="S24" s="167"/>
      <c r="T24" s="166"/>
    </row>
    <row r="25" spans="1:20" ht="15.75" thickBot="1" x14ac:dyDescent="0.3">
      <c r="A25" s="348" t="s">
        <v>9</v>
      </c>
      <c r="B25" s="349"/>
      <c r="C25" s="350"/>
      <c r="D25" s="165" t="s">
        <v>85</v>
      </c>
      <c r="E25" s="164"/>
      <c r="F25" s="164"/>
      <c r="G25" s="163"/>
      <c r="H25" s="164" t="s">
        <v>6</v>
      </c>
      <c r="I25" s="164"/>
      <c r="J25" s="163"/>
      <c r="K25" s="165" t="s">
        <v>6</v>
      </c>
      <c r="L25" s="164"/>
      <c r="M25" s="163"/>
      <c r="N25" s="165" t="s">
        <v>7</v>
      </c>
      <c r="O25" s="164"/>
      <c r="P25" s="163"/>
      <c r="Q25" s="165" t="s">
        <v>7</v>
      </c>
      <c r="R25" s="164"/>
      <c r="S25" s="164"/>
      <c r="T25" s="163"/>
    </row>
    <row r="26" spans="1:20" x14ac:dyDescent="0.25">
      <c r="A26" s="354" t="s">
        <v>138</v>
      </c>
      <c r="B26" s="355"/>
      <c r="C26" s="356"/>
      <c r="D26" s="162" t="s">
        <v>139</v>
      </c>
      <c r="E26" s="126"/>
      <c r="F26" s="126"/>
      <c r="G26" s="110"/>
      <c r="H26" s="162" t="s">
        <v>140</v>
      </c>
      <c r="I26" s="126"/>
      <c r="J26" s="158"/>
      <c r="K26" s="162" t="s">
        <v>141</v>
      </c>
      <c r="L26" s="126"/>
      <c r="M26" s="110"/>
      <c r="N26" s="162" t="s">
        <v>141</v>
      </c>
      <c r="O26" s="126"/>
      <c r="P26" s="110"/>
      <c r="Q26" s="162" t="s">
        <v>141</v>
      </c>
      <c r="R26" s="126"/>
      <c r="S26" s="126"/>
      <c r="T26" s="110"/>
    </row>
    <row r="27" spans="1:20" x14ac:dyDescent="0.25">
      <c r="A27" s="351" t="s">
        <v>182</v>
      </c>
      <c r="B27" s="352"/>
      <c r="C27" s="353"/>
      <c r="D27" s="157" t="s">
        <v>292</v>
      </c>
      <c r="E27" s="111"/>
      <c r="F27" s="111"/>
      <c r="G27" s="112"/>
      <c r="H27" s="157" t="s">
        <v>184</v>
      </c>
      <c r="I27" s="111"/>
      <c r="J27" s="112"/>
      <c r="K27" s="157" t="s">
        <v>184</v>
      </c>
      <c r="L27" s="111"/>
      <c r="M27" s="112"/>
      <c r="N27" s="157" t="s">
        <v>195</v>
      </c>
      <c r="O27" s="111"/>
      <c r="P27" s="112"/>
      <c r="Q27" s="157" t="s">
        <v>195</v>
      </c>
      <c r="R27" s="111"/>
      <c r="S27" s="111"/>
      <c r="T27" s="112"/>
    </row>
    <row r="28" spans="1:20" ht="15.75" thickBot="1" x14ac:dyDescent="0.3">
      <c r="A28" s="348" t="s">
        <v>32</v>
      </c>
      <c r="B28" s="349"/>
      <c r="C28" s="350"/>
      <c r="D28" s="174" t="s">
        <v>292</v>
      </c>
      <c r="E28" s="115"/>
      <c r="F28" s="115"/>
      <c r="G28" s="116"/>
      <c r="H28" s="174" t="s">
        <v>184</v>
      </c>
      <c r="I28" s="115"/>
      <c r="J28" s="116"/>
      <c r="K28" s="174" t="s">
        <v>184</v>
      </c>
      <c r="L28" s="115"/>
      <c r="M28" s="116"/>
      <c r="N28" s="174" t="s">
        <v>195</v>
      </c>
      <c r="O28" s="115"/>
      <c r="P28" s="116"/>
      <c r="Q28" s="174" t="s">
        <v>195</v>
      </c>
      <c r="R28" s="115"/>
      <c r="S28" s="115"/>
      <c r="T28" s="116"/>
    </row>
    <row r="29" spans="1:20" ht="15" customHeight="1" thickBot="1" x14ac:dyDescent="0.3">
      <c r="A29" s="246" t="s">
        <v>300</v>
      </c>
      <c r="B29" s="247"/>
      <c r="C29" s="248"/>
      <c r="D29" s="255" t="s">
        <v>301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134"/>
    </row>
    <row r="30" spans="1:20" ht="19.5" customHeight="1" x14ac:dyDescent="0.25">
      <c r="A30" s="160" t="s">
        <v>50</v>
      </c>
      <c r="B30" s="126"/>
      <c r="C30" s="110"/>
      <c r="D30" s="162" t="s">
        <v>183</v>
      </c>
      <c r="E30" s="126"/>
      <c r="F30" s="126"/>
      <c r="G30" s="126"/>
      <c r="H30" s="160" t="s">
        <v>41</v>
      </c>
      <c r="I30" s="126"/>
      <c r="J30" s="158"/>
      <c r="K30" s="160" t="s">
        <v>41</v>
      </c>
      <c r="L30" s="126"/>
      <c r="M30" s="158"/>
      <c r="N30" s="160" t="s">
        <v>41</v>
      </c>
      <c r="O30" s="126"/>
      <c r="P30" s="161"/>
      <c r="Q30" s="160" t="s">
        <v>41</v>
      </c>
      <c r="R30" s="159"/>
      <c r="S30" s="126"/>
      <c r="T30" s="158"/>
    </row>
    <row r="31" spans="1:20" ht="30" customHeight="1" x14ac:dyDescent="0.25">
      <c r="A31" s="157"/>
      <c r="B31" s="111"/>
      <c r="C31" s="112"/>
      <c r="D31" s="157"/>
      <c r="E31" s="111"/>
      <c r="F31" s="111"/>
      <c r="G31" s="111"/>
      <c r="H31" s="336" t="s">
        <v>43</v>
      </c>
      <c r="I31" s="337"/>
      <c r="J31" s="338"/>
      <c r="K31" s="336" t="s">
        <v>111</v>
      </c>
      <c r="L31" s="337"/>
      <c r="M31" s="338"/>
      <c r="N31" s="336" t="s">
        <v>43</v>
      </c>
      <c r="O31" s="337"/>
      <c r="P31" s="338"/>
      <c r="Q31" s="336" t="s">
        <v>55</v>
      </c>
      <c r="R31" s="337"/>
      <c r="S31" s="337"/>
      <c r="T31" s="338"/>
    </row>
    <row r="32" spans="1:20" ht="19.5" customHeight="1" x14ac:dyDescent="0.25">
      <c r="A32" s="157"/>
      <c r="B32" s="111"/>
      <c r="C32" s="112"/>
      <c r="D32" s="157"/>
      <c r="E32" s="111"/>
      <c r="F32" s="111"/>
      <c r="G32" s="111"/>
      <c r="H32" s="157" t="s">
        <v>44</v>
      </c>
      <c r="I32" s="111"/>
      <c r="J32" s="112"/>
      <c r="K32" s="157" t="s">
        <v>67</v>
      </c>
      <c r="L32" s="111"/>
      <c r="M32" s="112"/>
      <c r="N32" s="157" t="s">
        <v>44</v>
      </c>
      <c r="O32" s="111"/>
      <c r="P32" s="111"/>
      <c r="Q32" s="157" t="s">
        <v>44</v>
      </c>
      <c r="R32" s="111"/>
      <c r="S32" s="111"/>
      <c r="T32" s="112"/>
    </row>
    <row r="33" spans="1:20" ht="19.5" customHeight="1" x14ac:dyDescent="0.25">
      <c r="A33" s="157"/>
      <c r="B33" s="111"/>
      <c r="C33" s="112"/>
      <c r="D33" s="157"/>
      <c r="E33" s="111"/>
      <c r="F33" s="111"/>
      <c r="G33" s="111"/>
      <c r="H33" s="155" t="s">
        <v>42</v>
      </c>
      <c r="I33" s="111"/>
      <c r="J33" s="112"/>
      <c r="K33" s="155" t="s">
        <v>42</v>
      </c>
      <c r="L33" s="111"/>
      <c r="M33" s="112"/>
      <c r="N33" s="155" t="s">
        <v>42</v>
      </c>
      <c r="O33" s="111"/>
      <c r="P33" s="111"/>
      <c r="Q33" s="155" t="s">
        <v>42</v>
      </c>
      <c r="R33" s="154"/>
      <c r="S33" s="111"/>
      <c r="T33" s="112"/>
    </row>
    <row r="34" spans="1:20" ht="19.5" customHeight="1" x14ac:dyDescent="0.25">
      <c r="A34" s="157"/>
      <c r="B34" s="111"/>
      <c r="C34" s="112"/>
      <c r="D34" s="157"/>
      <c r="E34" s="111"/>
      <c r="F34" s="111"/>
      <c r="G34" s="111"/>
      <c r="H34" s="336" t="s">
        <v>45</v>
      </c>
      <c r="I34" s="337"/>
      <c r="J34" s="338"/>
      <c r="K34" s="336" t="s">
        <v>197</v>
      </c>
      <c r="L34" s="337"/>
      <c r="M34" s="338"/>
      <c r="N34" s="336" t="s">
        <v>199</v>
      </c>
      <c r="O34" s="337"/>
      <c r="P34" s="338"/>
      <c r="Q34" s="336" t="s">
        <v>153</v>
      </c>
      <c r="R34" s="337"/>
      <c r="S34" s="337"/>
      <c r="T34" s="338"/>
    </row>
    <row r="35" spans="1:20" ht="19.5" customHeight="1" x14ac:dyDescent="0.25">
      <c r="A35" s="157"/>
      <c r="B35" s="111"/>
      <c r="C35" s="112"/>
      <c r="D35" s="157"/>
      <c r="E35" s="111"/>
      <c r="F35" s="111"/>
      <c r="G35" s="111"/>
      <c r="H35" s="336" t="s">
        <v>46</v>
      </c>
      <c r="I35" s="337"/>
      <c r="J35" s="338"/>
      <c r="K35" s="336" t="s">
        <v>198</v>
      </c>
      <c r="L35" s="337"/>
      <c r="M35" s="338"/>
      <c r="N35" s="336" t="s">
        <v>46</v>
      </c>
      <c r="O35" s="337"/>
      <c r="P35" s="338"/>
      <c r="Q35" s="336" t="s">
        <v>200</v>
      </c>
      <c r="R35" s="337"/>
      <c r="S35" s="337"/>
      <c r="T35" s="338"/>
    </row>
    <row r="36" spans="1:20" ht="19.5" customHeight="1" x14ac:dyDescent="0.25">
      <c r="A36" s="157"/>
      <c r="B36" s="111"/>
      <c r="C36" s="112"/>
      <c r="D36" s="157"/>
      <c r="E36" s="111"/>
      <c r="F36" s="111"/>
      <c r="G36" s="111"/>
      <c r="H36" s="155" t="s">
        <v>47</v>
      </c>
      <c r="I36" s="111"/>
      <c r="J36" s="112"/>
      <c r="K36" s="155" t="s">
        <v>47</v>
      </c>
      <c r="L36" s="111"/>
      <c r="M36" s="112"/>
      <c r="N36" s="155" t="s">
        <v>47</v>
      </c>
      <c r="O36" s="111"/>
      <c r="P36" s="111"/>
      <c r="Q36" s="155" t="s">
        <v>47</v>
      </c>
      <c r="R36" s="154"/>
      <c r="S36" s="111"/>
      <c r="T36" s="112"/>
    </row>
    <row r="37" spans="1:20" ht="19.5" customHeight="1" x14ac:dyDescent="0.25">
      <c r="A37" s="157"/>
      <c r="B37" s="111"/>
      <c r="C37" s="112"/>
      <c r="D37" s="157"/>
      <c r="E37" s="111"/>
      <c r="F37" s="111"/>
      <c r="G37" s="111"/>
      <c r="H37" s="157" t="s">
        <v>48</v>
      </c>
      <c r="I37" s="111"/>
      <c r="J37" s="112"/>
      <c r="K37" s="157" t="s">
        <v>57</v>
      </c>
      <c r="L37" s="111"/>
      <c r="M37" s="112"/>
      <c r="N37" s="157" t="s">
        <v>48</v>
      </c>
      <c r="O37" s="111"/>
      <c r="P37" s="111"/>
      <c r="Q37" s="157" t="s">
        <v>57</v>
      </c>
      <c r="R37" s="111"/>
      <c r="S37" s="111"/>
      <c r="T37" s="112"/>
    </row>
    <row r="38" spans="1:20" ht="19.5" customHeight="1" thickBot="1" x14ac:dyDescent="0.3">
      <c r="A38" s="157"/>
      <c r="B38" s="111"/>
      <c r="C38" s="112"/>
      <c r="D38" s="157"/>
      <c r="E38" s="111"/>
      <c r="F38" s="111"/>
      <c r="G38" s="111"/>
      <c r="H38" s="155" t="s">
        <v>49</v>
      </c>
      <c r="I38" s="111"/>
      <c r="J38" s="112"/>
      <c r="K38" s="156" t="s">
        <v>152</v>
      </c>
      <c r="L38" s="115"/>
      <c r="M38" s="116"/>
      <c r="N38" s="155" t="s">
        <v>49</v>
      </c>
      <c r="O38" s="111"/>
      <c r="P38" s="111"/>
      <c r="Q38" s="155" t="s">
        <v>164</v>
      </c>
      <c r="R38" s="154"/>
      <c r="S38" s="210"/>
      <c r="T38" s="211"/>
    </row>
    <row r="39" spans="1:20" ht="58.5" customHeight="1" thickBot="1" x14ac:dyDescent="0.3">
      <c r="A39" s="243" t="s">
        <v>298</v>
      </c>
      <c r="B39" s="244"/>
      <c r="C39" s="245"/>
      <c r="D39" s="249" t="s">
        <v>365</v>
      </c>
      <c r="E39" s="250"/>
      <c r="F39" s="250"/>
      <c r="G39" s="251"/>
      <c r="H39" s="249" t="s">
        <v>366</v>
      </c>
      <c r="I39" s="250"/>
      <c r="J39" s="251"/>
      <c r="K39" s="339" t="s">
        <v>367</v>
      </c>
      <c r="L39" s="250"/>
      <c r="M39" s="251"/>
      <c r="N39" s="339" t="s">
        <v>363</v>
      </c>
      <c r="O39" s="250"/>
      <c r="P39" s="251"/>
      <c r="Q39" s="249" t="s">
        <v>421</v>
      </c>
      <c r="R39" s="250"/>
      <c r="S39" s="250"/>
      <c r="T39" s="251"/>
    </row>
    <row r="40" spans="1:20" s="117" customFormat="1" ht="16.5" thickBot="1" x14ac:dyDescent="0.3">
      <c r="A40" s="305" t="s">
        <v>257</v>
      </c>
      <c r="B40" s="306"/>
      <c r="C40" s="307"/>
      <c r="D40" s="302" t="s">
        <v>250</v>
      </c>
      <c r="E40" s="303"/>
      <c r="F40" s="303"/>
      <c r="G40" s="304"/>
      <c r="H40" s="302" t="s">
        <v>251</v>
      </c>
      <c r="I40" s="303"/>
      <c r="J40" s="304"/>
      <c r="K40" s="302" t="s">
        <v>252</v>
      </c>
      <c r="L40" s="303"/>
      <c r="M40" s="304"/>
      <c r="N40" s="302" t="s">
        <v>253</v>
      </c>
      <c r="O40" s="303"/>
      <c r="P40" s="304"/>
      <c r="Q40" s="302" t="s">
        <v>254</v>
      </c>
      <c r="R40" s="303"/>
      <c r="S40" s="303"/>
      <c r="T40" s="304"/>
    </row>
    <row r="41" spans="1:20" ht="21.75" customHeight="1" x14ac:dyDescent="0.25">
      <c r="A41" s="160" t="s">
        <v>79</v>
      </c>
      <c r="B41" s="126"/>
      <c r="C41" s="110"/>
      <c r="D41" s="162" t="s">
        <v>293</v>
      </c>
      <c r="E41" s="126"/>
      <c r="F41" s="126"/>
      <c r="G41" s="110"/>
      <c r="H41" s="162" t="s">
        <v>212</v>
      </c>
      <c r="I41" s="126"/>
      <c r="J41" s="158"/>
      <c r="K41" s="162" t="s">
        <v>212</v>
      </c>
      <c r="L41" s="126"/>
      <c r="M41" s="110"/>
      <c r="N41" s="162" t="s">
        <v>212</v>
      </c>
      <c r="O41" s="126"/>
      <c r="P41" s="110"/>
      <c r="Q41" s="162" t="s">
        <v>212</v>
      </c>
      <c r="R41" s="126"/>
      <c r="S41" s="126"/>
      <c r="T41" s="110"/>
    </row>
    <row r="42" spans="1:20" ht="21.75" customHeight="1" thickBot="1" x14ac:dyDescent="0.3">
      <c r="A42" s="174"/>
      <c r="B42" s="115"/>
      <c r="C42" s="116"/>
      <c r="D42" s="174" t="s">
        <v>81</v>
      </c>
      <c r="E42" s="115"/>
      <c r="F42" s="115"/>
      <c r="G42" s="116"/>
      <c r="H42" s="174" t="s">
        <v>81</v>
      </c>
      <c r="I42" s="115"/>
      <c r="J42" s="116"/>
      <c r="K42" s="174" t="s">
        <v>81</v>
      </c>
      <c r="L42" s="115"/>
      <c r="M42" s="116"/>
      <c r="N42" s="174" t="s">
        <v>81</v>
      </c>
      <c r="O42" s="115"/>
      <c r="P42" s="116"/>
      <c r="Q42" s="174" t="s">
        <v>81</v>
      </c>
      <c r="R42" s="115"/>
      <c r="S42" s="115"/>
      <c r="T42" s="116"/>
    </row>
    <row r="43" spans="1:20" ht="35.25" customHeight="1" thickBot="1" x14ac:dyDescent="0.3">
      <c r="A43" s="243" t="s">
        <v>298</v>
      </c>
      <c r="B43" s="244"/>
      <c r="C43" s="245"/>
      <c r="D43" s="334" t="s">
        <v>304</v>
      </c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5"/>
    </row>
    <row r="44" spans="1:20" s="117" customFormat="1" ht="16.5" thickBot="1" x14ac:dyDescent="0.3">
      <c r="A44" s="305" t="s">
        <v>258</v>
      </c>
      <c r="B44" s="306"/>
      <c r="C44" s="307"/>
      <c r="D44" s="302" t="s">
        <v>250</v>
      </c>
      <c r="E44" s="303"/>
      <c r="F44" s="303"/>
      <c r="G44" s="304"/>
      <c r="H44" s="302" t="s">
        <v>251</v>
      </c>
      <c r="I44" s="303"/>
      <c r="J44" s="304"/>
      <c r="K44" s="302" t="s">
        <v>252</v>
      </c>
      <c r="L44" s="303"/>
      <c r="M44" s="304"/>
      <c r="N44" s="302" t="s">
        <v>253</v>
      </c>
      <c r="O44" s="303"/>
      <c r="P44" s="304"/>
      <c r="Q44" s="302" t="s">
        <v>254</v>
      </c>
      <c r="R44" s="303"/>
      <c r="S44" s="303"/>
      <c r="T44" s="304"/>
    </row>
    <row r="45" spans="1:20" s="117" customFormat="1" ht="51" customHeight="1" thickBot="1" x14ac:dyDescent="0.3">
      <c r="A45" s="243" t="s">
        <v>299</v>
      </c>
      <c r="B45" s="244"/>
      <c r="C45" s="245"/>
      <c r="D45" s="249" t="s">
        <v>360</v>
      </c>
      <c r="E45" s="250"/>
      <c r="F45" s="250"/>
      <c r="G45" s="251"/>
      <c r="H45" s="249" t="s">
        <v>316</v>
      </c>
      <c r="I45" s="250"/>
      <c r="J45" s="251"/>
      <c r="K45" s="339" t="s">
        <v>315</v>
      </c>
      <c r="L45" s="340"/>
      <c r="M45" s="341"/>
      <c r="N45" s="339" t="s">
        <v>364</v>
      </c>
      <c r="O45" s="340"/>
      <c r="P45" s="341"/>
      <c r="Q45" s="339" t="s">
        <v>314</v>
      </c>
      <c r="R45" s="340"/>
      <c r="S45" s="340"/>
      <c r="T45" s="341"/>
    </row>
    <row r="46" spans="1:20" x14ac:dyDescent="0.25">
      <c r="A46" s="160" t="s">
        <v>26</v>
      </c>
      <c r="B46" s="126" t="s">
        <v>186</v>
      </c>
      <c r="C46" s="183">
        <v>350</v>
      </c>
      <c r="D46" s="182" t="s">
        <v>169</v>
      </c>
      <c r="E46" s="180">
        <f>(C46*0.7)</f>
        <v>244.99999999999997</v>
      </c>
      <c r="F46" s="161"/>
      <c r="G46" s="158"/>
      <c r="H46" s="182" t="s">
        <v>170</v>
      </c>
      <c r="I46" s="180">
        <f>(C46*0.75)</f>
        <v>262.5</v>
      </c>
      <c r="J46" s="158"/>
      <c r="K46" s="181" t="s">
        <v>170</v>
      </c>
      <c r="L46" s="180">
        <f>(C46*0.8)</f>
        <v>280</v>
      </c>
      <c r="M46" s="178"/>
      <c r="N46" s="181" t="s">
        <v>171</v>
      </c>
      <c r="O46" s="180">
        <f>(C46*0.85)</f>
        <v>297.5</v>
      </c>
      <c r="P46" s="178"/>
      <c r="Q46" s="181" t="s">
        <v>213</v>
      </c>
      <c r="R46" s="180">
        <f>(C46*0.9)</f>
        <v>315</v>
      </c>
      <c r="S46" s="179"/>
      <c r="T46" s="178"/>
    </row>
    <row r="47" spans="1:20" ht="15.75" thickBot="1" x14ac:dyDescent="0.3">
      <c r="A47" s="348" t="s">
        <v>185</v>
      </c>
      <c r="B47" s="349"/>
      <c r="C47" s="350"/>
      <c r="D47" s="177" t="s">
        <v>173</v>
      </c>
      <c r="E47" s="176"/>
      <c r="F47" s="176"/>
      <c r="G47" s="175">
        <f>(G16*0.5)+G16</f>
        <v>30</v>
      </c>
      <c r="H47" s="176" t="s">
        <v>173</v>
      </c>
      <c r="I47" s="176"/>
      <c r="J47" s="175">
        <f>(G16*0.5)+G16</f>
        <v>30</v>
      </c>
      <c r="K47" s="177" t="s">
        <v>173</v>
      </c>
      <c r="L47" s="176"/>
      <c r="M47" s="175">
        <f>(G16*0.5)+G16</f>
        <v>30</v>
      </c>
      <c r="N47" s="177" t="s">
        <v>173</v>
      </c>
      <c r="O47" s="176"/>
      <c r="P47" s="175">
        <f>(G16*0.6)+G16</f>
        <v>32</v>
      </c>
      <c r="Q47" s="177" t="s">
        <v>173</v>
      </c>
      <c r="R47" s="176"/>
      <c r="S47" s="176"/>
      <c r="T47" s="175">
        <f>(G16*0.6)+G16</f>
        <v>32</v>
      </c>
    </row>
    <row r="48" spans="1:20" x14ac:dyDescent="0.25">
      <c r="A48" s="354" t="s">
        <v>187</v>
      </c>
      <c r="B48" s="355"/>
      <c r="C48" s="356"/>
      <c r="D48" s="162" t="s">
        <v>85</v>
      </c>
      <c r="E48" s="126"/>
      <c r="F48" s="126"/>
      <c r="G48" s="110"/>
      <c r="H48" s="162" t="s">
        <v>6</v>
      </c>
      <c r="I48" s="126"/>
      <c r="J48" s="158"/>
      <c r="K48" s="162" t="s">
        <v>6</v>
      </c>
      <c r="L48" s="126"/>
      <c r="M48" s="110"/>
      <c r="N48" s="162" t="s">
        <v>7</v>
      </c>
      <c r="O48" s="126"/>
      <c r="P48" s="110"/>
      <c r="Q48" s="162" t="s">
        <v>7</v>
      </c>
      <c r="R48" s="126"/>
      <c r="S48" s="126"/>
      <c r="T48" s="110"/>
    </row>
    <row r="49" spans="1:20" x14ac:dyDescent="0.25">
      <c r="A49" s="351" t="s">
        <v>30</v>
      </c>
      <c r="B49" s="352"/>
      <c r="C49" s="353"/>
      <c r="D49" s="157" t="s">
        <v>85</v>
      </c>
      <c r="E49" s="111"/>
      <c r="F49" s="111"/>
      <c r="G49" s="112"/>
      <c r="H49" s="157" t="s">
        <v>6</v>
      </c>
      <c r="I49" s="111"/>
      <c r="J49" s="112"/>
      <c r="K49" s="157" t="s">
        <v>6</v>
      </c>
      <c r="L49" s="111"/>
      <c r="M49" s="112"/>
      <c r="N49" s="157" t="s">
        <v>7</v>
      </c>
      <c r="O49" s="111"/>
      <c r="P49" s="112"/>
      <c r="Q49" s="157" t="s">
        <v>7</v>
      </c>
      <c r="R49" s="111"/>
      <c r="S49" s="111"/>
      <c r="T49" s="112"/>
    </row>
    <row r="50" spans="1:20" ht="15.75" thickBot="1" x14ac:dyDescent="0.3">
      <c r="A50" s="348" t="s">
        <v>188</v>
      </c>
      <c r="B50" s="349"/>
      <c r="C50" s="350"/>
      <c r="D50" s="174" t="s">
        <v>189</v>
      </c>
      <c r="E50" s="115"/>
      <c r="F50" s="115"/>
      <c r="G50" s="116"/>
      <c r="H50" s="174" t="s">
        <v>190</v>
      </c>
      <c r="I50" s="115"/>
      <c r="J50" s="116"/>
      <c r="K50" s="174" t="s">
        <v>191</v>
      </c>
      <c r="L50" s="115"/>
      <c r="M50" s="116"/>
      <c r="N50" s="174" t="s">
        <v>192</v>
      </c>
      <c r="O50" s="115"/>
      <c r="P50" s="116"/>
      <c r="Q50" s="174" t="s">
        <v>193</v>
      </c>
      <c r="R50" s="115"/>
      <c r="S50" s="115"/>
      <c r="T50" s="116"/>
    </row>
    <row r="51" spans="1:20" ht="25.5" customHeight="1" x14ac:dyDescent="0.25">
      <c r="A51" s="155" t="s">
        <v>177</v>
      </c>
      <c r="B51" s="111"/>
      <c r="C51" s="111"/>
      <c r="D51" s="111" t="s">
        <v>183</v>
      </c>
      <c r="E51" s="111"/>
      <c r="F51" s="111"/>
      <c r="G51" s="111"/>
      <c r="H51" s="162" t="s">
        <v>178</v>
      </c>
      <c r="I51" s="126"/>
      <c r="J51" s="110"/>
      <c r="K51" s="162" t="s">
        <v>178</v>
      </c>
      <c r="L51" s="126"/>
      <c r="M51" s="110"/>
      <c r="N51" s="162" t="s">
        <v>178</v>
      </c>
      <c r="O51" s="126"/>
      <c r="P51" s="110"/>
      <c r="Q51" s="162" t="s">
        <v>178</v>
      </c>
      <c r="R51" s="126"/>
      <c r="S51" s="126"/>
      <c r="T51" s="110"/>
    </row>
    <row r="52" spans="1:20" ht="25.5" customHeight="1" x14ac:dyDescent="0.25">
      <c r="A52" s="336" t="s">
        <v>179</v>
      </c>
      <c r="B52" s="337"/>
      <c r="C52" s="337"/>
      <c r="D52" s="337"/>
      <c r="E52" s="337"/>
      <c r="F52" s="337"/>
      <c r="G52" s="338"/>
      <c r="H52" s="173"/>
      <c r="I52" s="172"/>
      <c r="J52" s="171"/>
      <c r="K52" s="173"/>
      <c r="L52" s="172"/>
      <c r="M52" s="171"/>
      <c r="N52" s="173"/>
      <c r="O52" s="172"/>
      <c r="P52" s="171"/>
      <c r="Q52" s="173"/>
      <c r="R52" s="172"/>
      <c r="S52" s="172"/>
      <c r="T52" s="171"/>
    </row>
    <row r="53" spans="1:20" ht="25.5" customHeight="1" x14ac:dyDescent="0.25">
      <c r="A53" s="336"/>
      <c r="B53" s="337"/>
      <c r="C53" s="337"/>
      <c r="D53" s="337"/>
      <c r="E53" s="337"/>
      <c r="F53" s="337"/>
      <c r="G53" s="338"/>
      <c r="H53" s="173"/>
      <c r="I53" s="172"/>
      <c r="J53" s="171"/>
      <c r="K53" s="173"/>
      <c r="L53" s="172"/>
      <c r="M53" s="171"/>
      <c r="N53" s="173"/>
      <c r="O53" s="172"/>
      <c r="P53" s="171"/>
      <c r="Q53" s="173"/>
      <c r="R53" s="172"/>
      <c r="S53" s="172"/>
      <c r="T53" s="171"/>
    </row>
    <row r="54" spans="1:20" ht="25.5" customHeight="1" x14ac:dyDescent="0.25">
      <c r="A54" s="336"/>
      <c r="B54" s="337"/>
      <c r="C54" s="337"/>
      <c r="D54" s="337"/>
      <c r="E54" s="337"/>
      <c r="F54" s="337"/>
      <c r="G54" s="338"/>
      <c r="H54" s="173"/>
      <c r="I54" s="172"/>
      <c r="J54" s="171"/>
      <c r="K54" s="173"/>
      <c r="L54" s="172"/>
      <c r="M54" s="171"/>
      <c r="N54" s="173"/>
      <c r="O54" s="172"/>
      <c r="P54" s="171"/>
      <c r="Q54" s="173"/>
      <c r="R54" s="172"/>
      <c r="S54" s="172"/>
      <c r="T54" s="171"/>
    </row>
    <row r="55" spans="1:20" ht="25.5" customHeight="1" x14ac:dyDescent="0.25">
      <c r="A55" s="336"/>
      <c r="B55" s="337"/>
      <c r="C55" s="337"/>
      <c r="D55" s="337"/>
      <c r="E55" s="337"/>
      <c r="F55" s="337"/>
      <c r="G55" s="338"/>
      <c r="H55" s="173"/>
      <c r="I55" s="172"/>
      <c r="J55" s="171"/>
      <c r="K55" s="173"/>
      <c r="L55" s="172"/>
      <c r="M55" s="171"/>
      <c r="N55" s="173"/>
      <c r="O55" s="172"/>
      <c r="P55" s="171"/>
      <c r="Q55" s="173"/>
      <c r="R55" s="172"/>
      <c r="S55" s="172"/>
      <c r="T55" s="171"/>
    </row>
    <row r="56" spans="1:20" ht="25.5" customHeight="1" thickBot="1" x14ac:dyDescent="0.3">
      <c r="A56" s="336"/>
      <c r="B56" s="337"/>
      <c r="C56" s="337"/>
      <c r="D56" s="337"/>
      <c r="E56" s="337"/>
      <c r="F56" s="337"/>
      <c r="G56" s="338"/>
      <c r="H56" s="173"/>
      <c r="I56" s="172"/>
      <c r="J56" s="171"/>
      <c r="K56" s="173"/>
      <c r="L56" s="172"/>
      <c r="M56" s="171"/>
      <c r="N56" s="173"/>
      <c r="O56" s="172"/>
      <c r="P56" s="171"/>
      <c r="Q56" s="173"/>
      <c r="R56" s="172"/>
      <c r="S56" s="172"/>
      <c r="T56" s="171"/>
    </row>
    <row r="57" spans="1:20" ht="15.75" thickBot="1" x14ac:dyDescent="0.3">
      <c r="A57" s="246" t="s">
        <v>300</v>
      </c>
      <c r="B57" s="247"/>
      <c r="C57" s="248"/>
      <c r="D57" s="255" t="s">
        <v>301</v>
      </c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134"/>
    </row>
    <row r="58" spans="1:20" x14ac:dyDescent="0.25">
      <c r="A58" s="160" t="s">
        <v>59</v>
      </c>
      <c r="B58" s="126"/>
      <c r="C58" s="110"/>
      <c r="D58" s="357" t="s">
        <v>283</v>
      </c>
      <c r="E58" s="358"/>
      <c r="F58" s="358"/>
      <c r="G58" s="359"/>
      <c r="H58" s="162" t="s">
        <v>201</v>
      </c>
      <c r="I58" s="126"/>
      <c r="J58" s="158"/>
      <c r="K58" s="162" t="s">
        <v>156</v>
      </c>
      <c r="L58" s="126"/>
      <c r="M58" s="110"/>
      <c r="N58" s="162" t="s">
        <v>204</v>
      </c>
      <c r="O58" s="126"/>
      <c r="P58" s="110"/>
      <c r="Q58" s="162"/>
      <c r="R58" s="126"/>
      <c r="S58" s="126"/>
      <c r="T58" s="110"/>
    </row>
    <row r="59" spans="1:20" x14ac:dyDescent="0.25">
      <c r="A59" s="157"/>
      <c r="B59" s="111"/>
      <c r="C59" s="112"/>
      <c r="D59" s="336"/>
      <c r="E59" s="337"/>
      <c r="F59" s="337"/>
      <c r="G59" s="338"/>
      <c r="H59" s="209" t="s">
        <v>61</v>
      </c>
      <c r="I59" s="169">
        <f>0.069*G19</f>
        <v>4.9593750000000006E-2</v>
      </c>
      <c r="J59" s="211"/>
      <c r="K59" s="157" t="s">
        <v>61</v>
      </c>
      <c r="L59" s="169">
        <f>0.067*G19</f>
        <v>4.8156250000000005E-2</v>
      </c>
      <c r="M59" s="112"/>
      <c r="N59" s="157" t="s">
        <v>61</v>
      </c>
      <c r="O59" s="169">
        <f>0.0665*G19</f>
        <v>4.7796875000000003E-2</v>
      </c>
      <c r="P59" s="112"/>
      <c r="Q59" s="157"/>
      <c r="R59" s="111"/>
      <c r="S59" s="170"/>
      <c r="T59" s="112"/>
    </row>
    <row r="60" spans="1:20" x14ac:dyDescent="0.25">
      <c r="A60" s="157" t="s">
        <v>127</v>
      </c>
      <c r="B60" s="111"/>
      <c r="C60" s="112"/>
      <c r="D60" s="157"/>
      <c r="E60" s="111"/>
      <c r="F60" s="111"/>
      <c r="G60" s="112"/>
      <c r="H60" s="209" t="s">
        <v>203</v>
      </c>
      <c r="I60" s="210"/>
      <c r="J60" s="211"/>
      <c r="K60" s="157" t="s">
        <v>203</v>
      </c>
      <c r="L60" s="111"/>
      <c r="M60" s="112"/>
      <c r="N60" s="157" t="s">
        <v>202</v>
      </c>
      <c r="O60" s="111"/>
      <c r="P60" s="112"/>
      <c r="Q60" s="157"/>
      <c r="R60" s="111"/>
      <c r="S60" s="111"/>
      <c r="T60" s="112"/>
    </row>
    <row r="61" spans="1:20" x14ac:dyDescent="0.25">
      <c r="A61" s="157"/>
      <c r="B61" s="111"/>
      <c r="C61" s="112"/>
      <c r="D61" s="157"/>
      <c r="E61" s="111"/>
      <c r="F61" s="111"/>
      <c r="G61" s="112"/>
      <c r="H61" s="209"/>
      <c r="I61" s="210"/>
      <c r="J61" s="211"/>
      <c r="K61" s="157" t="s">
        <v>155</v>
      </c>
      <c r="L61" s="170"/>
      <c r="M61" s="112"/>
      <c r="N61" s="157" t="s">
        <v>205</v>
      </c>
      <c r="O61" s="111"/>
      <c r="P61" s="112"/>
      <c r="Q61" s="157" t="s">
        <v>157</v>
      </c>
      <c r="R61" s="111"/>
      <c r="S61" s="111"/>
      <c r="T61" s="112"/>
    </row>
    <row r="62" spans="1:20" x14ac:dyDescent="0.25">
      <c r="A62" s="157"/>
      <c r="B62" s="111"/>
      <c r="C62" s="112"/>
      <c r="D62" s="157"/>
      <c r="E62" s="111"/>
      <c r="F62" s="111"/>
      <c r="G62" s="112"/>
      <c r="H62" s="209"/>
      <c r="I62" s="210"/>
      <c r="J62" s="211"/>
      <c r="K62" s="157" t="s">
        <v>61</v>
      </c>
      <c r="L62" s="169">
        <f>0.0285*G19</f>
        <v>2.0484374999999999E-2</v>
      </c>
      <c r="M62" s="112"/>
      <c r="N62" s="157" t="s">
        <v>61</v>
      </c>
      <c r="O62" s="169">
        <f>0.0275*G19</f>
        <v>1.9765624999999998E-2</v>
      </c>
      <c r="P62" s="112"/>
      <c r="Q62" s="157" t="s">
        <v>61</v>
      </c>
      <c r="R62" s="111"/>
      <c r="S62" s="169">
        <f>0.027*G19</f>
        <v>1.940625E-2</v>
      </c>
      <c r="T62" s="112"/>
    </row>
    <row r="63" spans="1:20" ht="15.75" thickBot="1" x14ac:dyDescent="0.3">
      <c r="A63" s="157"/>
      <c r="B63" s="111"/>
      <c r="C63" s="112"/>
      <c r="D63" s="157"/>
      <c r="E63" s="111"/>
      <c r="F63" s="111"/>
      <c r="G63" s="112"/>
      <c r="H63" s="174"/>
      <c r="I63" s="115"/>
      <c r="J63" s="116"/>
      <c r="K63" s="157" t="s">
        <v>202</v>
      </c>
      <c r="L63" s="111"/>
      <c r="M63" s="112"/>
      <c r="N63" s="157" t="s">
        <v>202</v>
      </c>
      <c r="O63" s="111"/>
      <c r="P63" s="112"/>
      <c r="Q63" s="157" t="s">
        <v>206</v>
      </c>
      <c r="R63" s="111"/>
      <c r="S63" s="111"/>
      <c r="T63" s="112"/>
    </row>
    <row r="64" spans="1:20" ht="52.5" customHeight="1" thickBot="1" x14ac:dyDescent="0.3">
      <c r="A64" s="243" t="s">
        <v>298</v>
      </c>
      <c r="B64" s="244"/>
      <c r="C64" s="245"/>
      <c r="D64" s="249" t="s">
        <v>362</v>
      </c>
      <c r="E64" s="250"/>
      <c r="F64" s="250"/>
      <c r="G64" s="251"/>
      <c r="H64" s="321" t="s">
        <v>368</v>
      </c>
      <c r="I64" s="322"/>
      <c r="J64" s="323"/>
      <c r="K64" s="339" t="s">
        <v>369</v>
      </c>
      <c r="L64" s="250"/>
      <c r="M64" s="251"/>
      <c r="N64" s="339" t="s">
        <v>369</v>
      </c>
      <c r="O64" s="250"/>
      <c r="P64" s="251"/>
      <c r="Q64" s="249" t="s">
        <v>317</v>
      </c>
      <c r="R64" s="250"/>
      <c r="S64" s="250"/>
      <c r="T64" s="251"/>
    </row>
    <row r="65" spans="1:20" s="117" customFormat="1" ht="16.5" thickBot="1" x14ac:dyDescent="0.3">
      <c r="A65" s="305" t="s">
        <v>259</v>
      </c>
      <c r="B65" s="306"/>
      <c r="C65" s="307"/>
      <c r="D65" s="302" t="s">
        <v>250</v>
      </c>
      <c r="E65" s="303"/>
      <c r="F65" s="303"/>
      <c r="G65" s="304"/>
      <c r="H65" s="302" t="s">
        <v>251</v>
      </c>
      <c r="I65" s="303"/>
      <c r="J65" s="304"/>
      <c r="K65" s="302" t="s">
        <v>252</v>
      </c>
      <c r="L65" s="303"/>
      <c r="M65" s="304"/>
      <c r="N65" s="302" t="s">
        <v>253</v>
      </c>
      <c r="O65" s="303"/>
      <c r="P65" s="304"/>
      <c r="Q65" s="302" t="s">
        <v>254</v>
      </c>
      <c r="R65" s="303"/>
      <c r="S65" s="303"/>
      <c r="T65" s="304"/>
    </row>
    <row r="66" spans="1:20" s="117" customFormat="1" ht="49.5" customHeight="1" thickBot="1" x14ac:dyDescent="0.3">
      <c r="A66" s="243" t="s">
        <v>299</v>
      </c>
      <c r="B66" s="244"/>
      <c r="C66" s="245"/>
      <c r="D66" s="339" t="s">
        <v>364</v>
      </c>
      <c r="E66" s="250"/>
      <c r="F66" s="250"/>
      <c r="G66" s="251"/>
      <c r="H66" s="249" t="s">
        <v>316</v>
      </c>
      <c r="I66" s="250"/>
      <c r="J66" s="251"/>
      <c r="K66" s="339" t="s">
        <v>315</v>
      </c>
      <c r="L66" s="340"/>
      <c r="M66" s="341"/>
      <c r="N66" s="339" t="s">
        <v>364</v>
      </c>
      <c r="O66" s="340"/>
      <c r="P66" s="341"/>
      <c r="Q66" s="339" t="s">
        <v>314</v>
      </c>
      <c r="R66" s="340"/>
      <c r="S66" s="340"/>
      <c r="T66" s="341"/>
    </row>
    <row r="67" spans="1:20" x14ac:dyDescent="0.25">
      <c r="A67" s="160" t="s">
        <v>4</v>
      </c>
      <c r="B67" s="126"/>
      <c r="C67" s="110"/>
      <c r="D67" s="168" t="s">
        <v>85</v>
      </c>
      <c r="E67" s="167"/>
      <c r="F67" s="167"/>
      <c r="G67" s="166"/>
      <c r="H67" s="168" t="s">
        <v>0</v>
      </c>
      <c r="I67" s="167"/>
      <c r="J67" s="166"/>
      <c r="K67" s="168" t="s">
        <v>0</v>
      </c>
      <c r="L67" s="167"/>
      <c r="M67" s="166"/>
      <c r="N67" s="168" t="s">
        <v>11</v>
      </c>
      <c r="O67" s="167"/>
      <c r="P67" s="166"/>
      <c r="Q67" s="168" t="s">
        <v>11</v>
      </c>
      <c r="R67" s="167"/>
      <c r="S67" s="167"/>
      <c r="T67" s="166"/>
    </row>
    <row r="68" spans="1:20" ht="15.75" thickBot="1" x14ac:dyDescent="0.3">
      <c r="A68" s="155" t="s">
        <v>30</v>
      </c>
      <c r="B68" s="111"/>
      <c r="C68" s="112"/>
      <c r="D68" s="165" t="s">
        <v>85</v>
      </c>
      <c r="E68" s="164"/>
      <c r="F68" s="164"/>
      <c r="G68" s="163"/>
      <c r="H68" s="164" t="s">
        <v>6</v>
      </c>
      <c r="I68" s="164"/>
      <c r="J68" s="163"/>
      <c r="K68" s="165" t="s">
        <v>6</v>
      </c>
      <c r="L68" s="164"/>
      <c r="M68" s="163"/>
      <c r="N68" s="165" t="s">
        <v>7</v>
      </c>
      <c r="O68" s="164"/>
      <c r="P68" s="163"/>
      <c r="Q68" s="165" t="s">
        <v>7</v>
      </c>
      <c r="R68" s="164"/>
      <c r="S68" s="164"/>
      <c r="T68" s="163"/>
    </row>
    <row r="69" spans="1:20" x14ac:dyDescent="0.25">
      <c r="A69" s="160" t="s">
        <v>138</v>
      </c>
      <c r="B69" s="126"/>
      <c r="C69" s="110"/>
      <c r="D69" s="162" t="s">
        <v>139</v>
      </c>
      <c r="E69" s="126"/>
      <c r="F69" s="126"/>
      <c r="G69" s="110"/>
      <c r="H69" s="162" t="s">
        <v>140</v>
      </c>
      <c r="I69" s="126"/>
      <c r="J69" s="158"/>
      <c r="K69" s="162" t="s">
        <v>141</v>
      </c>
      <c r="L69" s="126"/>
      <c r="M69" s="110"/>
      <c r="N69" s="162" t="s">
        <v>141</v>
      </c>
      <c r="O69" s="126"/>
      <c r="P69" s="110"/>
      <c r="Q69" s="162" t="s">
        <v>141</v>
      </c>
      <c r="R69" s="126"/>
      <c r="S69" s="126"/>
      <c r="T69" s="110"/>
    </row>
    <row r="70" spans="1:20" ht="15.75" thickBot="1" x14ac:dyDescent="0.3">
      <c r="A70" s="155" t="s">
        <v>182</v>
      </c>
      <c r="B70" s="111"/>
      <c r="C70" s="112"/>
      <c r="D70" s="157" t="s">
        <v>194</v>
      </c>
      <c r="E70" s="111"/>
      <c r="F70" s="111"/>
      <c r="G70" s="112"/>
      <c r="H70" s="157" t="s">
        <v>184</v>
      </c>
      <c r="I70" s="111"/>
      <c r="J70" s="112"/>
      <c r="K70" s="157" t="s">
        <v>184</v>
      </c>
      <c r="L70" s="111"/>
      <c r="M70" s="112"/>
      <c r="N70" s="157" t="s">
        <v>195</v>
      </c>
      <c r="O70" s="111"/>
      <c r="P70" s="112"/>
      <c r="Q70" s="157" t="s">
        <v>195</v>
      </c>
      <c r="R70" s="111"/>
      <c r="S70" s="111"/>
      <c r="T70" s="112"/>
    </row>
    <row r="71" spans="1:20" ht="15.75" thickBot="1" x14ac:dyDescent="0.3">
      <c r="A71" s="153" t="s">
        <v>32</v>
      </c>
      <c r="B71" s="152"/>
      <c r="C71" s="113"/>
      <c r="D71" s="210" t="s">
        <v>194</v>
      </c>
      <c r="E71" s="111"/>
      <c r="F71" s="111"/>
      <c r="G71" s="112"/>
      <c r="H71" s="157" t="s">
        <v>184</v>
      </c>
      <c r="I71" s="111"/>
      <c r="J71" s="112"/>
      <c r="K71" s="157" t="s">
        <v>184</v>
      </c>
      <c r="L71" s="111"/>
      <c r="M71" s="112"/>
      <c r="N71" s="157" t="s">
        <v>195</v>
      </c>
      <c r="O71" s="111"/>
      <c r="P71" s="112"/>
      <c r="Q71" s="157" t="s">
        <v>195</v>
      </c>
      <c r="R71" s="111"/>
      <c r="S71" s="111"/>
      <c r="T71" s="112"/>
    </row>
    <row r="72" spans="1:20" ht="15" customHeight="1" thickBot="1" x14ac:dyDescent="0.3">
      <c r="A72" s="360" t="s">
        <v>300</v>
      </c>
      <c r="B72" s="361"/>
      <c r="C72" s="362"/>
      <c r="D72" s="255" t="s">
        <v>301</v>
      </c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199"/>
    </row>
    <row r="73" spans="1:20" ht="24.75" customHeight="1" x14ac:dyDescent="0.25">
      <c r="A73" s="214" t="s">
        <v>50</v>
      </c>
      <c r="B73" s="126"/>
      <c r="C73" s="110"/>
      <c r="D73" s="214" t="s">
        <v>41</v>
      </c>
      <c r="E73" s="126"/>
      <c r="F73" s="161"/>
      <c r="G73" s="110"/>
      <c r="H73" s="214" t="s">
        <v>41</v>
      </c>
      <c r="I73" s="126"/>
      <c r="J73" s="158"/>
      <c r="K73" s="214" t="s">
        <v>41</v>
      </c>
      <c r="L73" s="126"/>
      <c r="M73" s="158"/>
      <c r="N73" s="214" t="s">
        <v>41</v>
      </c>
      <c r="O73" s="126"/>
      <c r="P73" s="158"/>
      <c r="Q73" s="214" t="s">
        <v>41</v>
      </c>
      <c r="R73" s="215"/>
      <c r="S73" s="126"/>
      <c r="T73" s="158"/>
    </row>
    <row r="74" spans="1:20" ht="19.5" customHeight="1" x14ac:dyDescent="0.25">
      <c r="A74" s="209"/>
      <c r="B74" s="210"/>
      <c r="C74" s="211"/>
      <c r="D74" s="336" t="s">
        <v>43</v>
      </c>
      <c r="E74" s="337"/>
      <c r="F74" s="337"/>
      <c r="G74" s="338"/>
      <c r="H74" s="336" t="s">
        <v>43</v>
      </c>
      <c r="I74" s="337"/>
      <c r="J74" s="338"/>
      <c r="K74" s="336" t="s">
        <v>111</v>
      </c>
      <c r="L74" s="337"/>
      <c r="M74" s="338"/>
      <c r="N74" s="336" t="s">
        <v>71</v>
      </c>
      <c r="O74" s="337"/>
      <c r="P74" s="338"/>
      <c r="Q74" s="336" t="s">
        <v>111</v>
      </c>
      <c r="R74" s="337"/>
      <c r="S74" s="337"/>
      <c r="T74" s="338"/>
    </row>
    <row r="75" spans="1:20" ht="19.5" customHeight="1" x14ac:dyDescent="0.25">
      <c r="A75" s="209"/>
      <c r="B75" s="210"/>
      <c r="C75" s="211"/>
      <c r="D75" s="336" t="s">
        <v>67</v>
      </c>
      <c r="E75" s="337"/>
      <c r="F75" s="337"/>
      <c r="G75" s="338"/>
      <c r="H75" s="336" t="s">
        <v>67</v>
      </c>
      <c r="I75" s="337"/>
      <c r="J75" s="338"/>
      <c r="K75" s="209" t="s">
        <v>67</v>
      </c>
      <c r="L75" s="210"/>
      <c r="M75" s="211"/>
      <c r="N75" s="209" t="s">
        <v>67</v>
      </c>
      <c r="O75" s="210"/>
      <c r="P75" s="211"/>
      <c r="Q75" s="209" t="s">
        <v>75</v>
      </c>
      <c r="R75" s="210"/>
      <c r="S75" s="210"/>
      <c r="T75" s="211"/>
    </row>
    <row r="76" spans="1:20" ht="19.5" customHeight="1" x14ac:dyDescent="0.25">
      <c r="A76" s="209"/>
      <c r="B76" s="210"/>
      <c r="C76" s="211"/>
      <c r="D76" s="212" t="s">
        <v>42</v>
      </c>
      <c r="E76" s="210"/>
      <c r="F76" s="210"/>
      <c r="G76" s="211"/>
      <c r="H76" s="212" t="s">
        <v>42</v>
      </c>
      <c r="I76" s="210"/>
      <c r="J76" s="211"/>
      <c r="K76" s="212" t="s">
        <v>42</v>
      </c>
      <c r="L76" s="210"/>
      <c r="M76" s="211"/>
      <c r="N76" s="212" t="s">
        <v>42</v>
      </c>
      <c r="O76" s="210"/>
      <c r="P76" s="211"/>
      <c r="Q76" s="212" t="s">
        <v>42</v>
      </c>
      <c r="R76" s="213"/>
      <c r="S76" s="210"/>
      <c r="T76" s="211"/>
    </row>
    <row r="77" spans="1:20" ht="19.5" customHeight="1" x14ac:dyDescent="0.25">
      <c r="A77" s="209"/>
      <c r="B77" s="210"/>
      <c r="C77" s="211"/>
      <c r="D77" s="336" t="s">
        <v>77</v>
      </c>
      <c r="E77" s="337"/>
      <c r="F77" s="337"/>
      <c r="G77" s="338"/>
      <c r="H77" s="336" t="s">
        <v>77</v>
      </c>
      <c r="I77" s="337"/>
      <c r="J77" s="338"/>
      <c r="K77" s="336" t="s">
        <v>207</v>
      </c>
      <c r="L77" s="337"/>
      <c r="M77" s="338"/>
      <c r="N77" s="336" t="s">
        <v>77</v>
      </c>
      <c r="O77" s="337"/>
      <c r="P77" s="338"/>
      <c r="Q77" s="336" t="s">
        <v>209</v>
      </c>
      <c r="R77" s="337"/>
      <c r="S77" s="337"/>
      <c r="T77" s="338"/>
    </row>
    <row r="78" spans="1:20" ht="19.5" customHeight="1" x14ac:dyDescent="0.25">
      <c r="A78" s="209"/>
      <c r="B78" s="210"/>
      <c r="C78" s="211"/>
      <c r="D78" s="336" t="s">
        <v>68</v>
      </c>
      <c r="E78" s="337"/>
      <c r="F78" s="337"/>
      <c r="G78" s="338"/>
      <c r="H78" s="336" t="s">
        <v>68</v>
      </c>
      <c r="I78" s="337"/>
      <c r="J78" s="338"/>
      <c r="K78" s="336"/>
      <c r="L78" s="345"/>
      <c r="M78" s="346"/>
      <c r="N78" s="336" t="s">
        <v>68</v>
      </c>
      <c r="O78" s="337"/>
      <c r="P78" s="338"/>
      <c r="Q78" s="336" t="s">
        <v>210</v>
      </c>
      <c r="R78" s="337"/>
      <c r="S78" s="345"/>
      <c r="T78" s="346"/>
    </row>
    <row r="79" spans="1:20" ht="19.5" customHeight="1" x14ac:dyDescent="0.25">
      <c r="A79" s="209"/>
      <c r="B79" s="210"/>
      <c r="C79" s="211"/>
      <c r="D79" s="212" t="s">
        <v>47</v>
      </c>
      <c r="E79" s="210"/>
      <c r="F79" s="210"/>
      <c r="G79" s="211"/>
      <c r="H79" s="212" t="s">
        <v>47</v>
      </c>
      <c r="I79" s="210"/>
      <c r="J79" s="211"/>
      <c r="K79" s="212" t="s">
        <v>47</v>
      </c>
      <c r="L79" s="210"/>
      <c r="M79" s="211"/>
      <c r="N79" s="212" t="s">
        <v>47</v>
      </c>
      <c r="O79" s="210"/>
      <c r="P79" s="211"/>
      <c r="Q79" s="212" t="s">
        <v>47</v>
      </c>
      <c r="R79" s="213"/>
      <c r="S79" s="210"/>
      <c r="T79" s="211"/>
    </row>
    <row r="80" spans="1:20" ht="19.5" customHeight="1" x14ac:dyDescent="0.25">
      <c r="A80" s="209"/>
      <c r="B80" s="210"/>
      <c r="C80" s="211"/>
      <c r="D80" s="363" t="s">
        <v>57</v>
      </c>
      <c r="E80" s="364"/>
      <c r="F80" s="364"/>
      <c r="G80" s="365"/>
      <c r="H80" s="209" t="s">
        <v>57</v>
      </c>
      <c r="I80" s="210"/>
      <c r="J80" s="211"/>
      <c r="K80" s="209" t="s">
        <v>57</v>
      </c>
      <c r="L80" s="210"/>
      <c r="M80" s="211"/>
      <c r="N80" s="209" t="s">
        <v>57</v>
      </c>
      <c r="O80" s="210"/>
      <c r="P80" s="211"/>
      <c r="Q80" s="209" t="s">
        <v>48</v>
      </c>
      <c r="R80" s="210"/>
      <c r="S80" s="210"/>
      <c r="T80" s="211"/>
    </row>
    <row r="81" spans="1:20" ht="19.5" customHeight="1" thickBot="1" x14ac:dyDescent="0.3">
      <c r="A81" s="174"/>
      <c r="B81" s="115"/>
      <c r="C81" s="116"/>
      <c r="D81" s="207" t="s">
        <v>69</v>
      </c>
      <c r="E81" s="115"/>
      <c r="F81" s="115"/>
      <c r="G81" s="116"/>
      <c r="H81" s="207" t="s">
        <v>69</v>
      </c>
      <c r="I81" s="115"/>
      <c r="J81" s="116"/>
      <c r="K81" s="207" t="s">
        <v>208</v>
      </c>
      <c r="L81" s="115"/>
      <c r="M81" s="116"/>
      <c r="N81" s="207" t="s">
        <v>69</v>
      </c>
      <c r="O81" s="115"/>
      <c r="P81" s="116"/>
      <c r="Q81" s="207" t="s">
        <v>211</v>
      </c>
      <c r="R81" s="208"/>
      <c r="S81" s="115"/>
      <c r="T81" s="116"/>
    </row>
    <row r="82" spans="1:20" ht="53.25" customHeight="1" thickBot="1" x14ac:dyDescent="0.3">
      <c r="A82" s="235" t="s">
        <v>298</v>
      </c>
      <c r="B82" s="237"/>
      <c r="C82" s="236"/>
      <c r="D82" s="321" t="s">
        <v>370</v>
      </c>
      <c r="E82" s="322"/>
      <c r="F82" s="322"/>
      <c r="G82" s="323"/>
      <c r="H82" s="347" t="s">
        <v>313</v>
      </c>
      <c r="I82" s="322"/>
      <c r="J82" s="323"/>
      <c r="K82" s="347" t="s">
        <v>312</v>
      </c>
      <c r="L82" s="322"/>
      <c r="M82" s="323"/>
      <c r="N82" s="321" t="s">
        <v>371</v>
      </c>
      <c r="O82" s="322"/>
      <c r="P82" s="323"/>
      <c r="Q82" s="321" t="s">
        <v>372</v>
      </c>
      <c r="R82" s="322"/>
      <c r="S82" s="322"/>
      <c r="T82" s="323"/>
    </row>
    <row r="83" spans="1:20" s="117" customFormat="1" ht="16.5" thickBot="1" x14ac:dyDescent="0.3">
      <c r="A83" s="305" t="s">
        <v>260</v>
      </c>
      <c r="B83" s="306"/>
      <c r="C83" s="307"/>
      <c r="D83" s="312" t="s">
        <v>250</v>
      </c>
      <c r="E83" s="313"/>
      <c r="F83" s="313"/>
      <c r="G83" s="314"/>
      <c r="H83" s="302" t="s">
        <v>251</v>
      </c>
      <c r="I83" s="303"/>
      <c r="J83" s="304"/>
      <c r="K83" s="302" t="s">
        <v>252</v>
      </c>
      <c r="L83" s="303"/>
      <c r="M83" s="304"/>
      <c r="N83" s="302" t="s">
        <v>253</v>
      </c>
      <c r="O83" s="303"/>
      <c r="P83" s="304"/>
      <c r="Q83" s="302" t="s">
        <v>254</v>
      </c>
      <c r="R83" s="303"/>
      <c r="S83" s="303"/>
      <c r="T83" s="304"/>
    </row>
    <row r="84" spans="1:20" s="117" customFormat="1" ht="48" customHeight="1" thickBot="1" x14ac:dyDescent="0.3">
      <c r="A84" s="243" t="s">
        <v>299</v>
      </c>
      <c r="B84" s="244"/>
      <c r="C84" s="245"/>
      <c r="D84" s="249" t="s">
        <v>373</v>
      </c>
      <c r="E84" s="250"/>
      <c r="F84" s="250"/>
      <c r="G84" s="251"/>
      <c r="H84" s="339" t="s">
        <v>374</v>
      </c>
      <c r="I84" s="340"/>
      <c r="J84" s="341"/>
      <c r="K84" s="339" t="s">
        <v>374</v>
      </c>
      <c r="L84" s="340"/>
      <c r="M84" s="341"/>
      <c r="N84" s="339" t="s">
        <v>374</v>
      </c>
      <c r="O84" s="340"/>
      <c r="P84" s="341"/>
      <c r="Q84" s="249" t="s">
        <v>373</v>
      </c>
      <c r="R84" s="250"/>
      <c r="S84" s="250"/>
      <c r="T84" s="251"/>
    </row>
    <row r="85" spans="1:20" ht="24" customHeight="1" thickBot="1" x14ac:dyDescent="0.3">
      <c r="A85" s="153" t="s">
        <v>221</v>
      </c>
      <c r="B85" s="152"/>
      <c r="C85" s="113"/>
      <c r="D85" s="148" t="s">
        <v>294</v>
      </c>
      <c r="E85" s="150"/>
      <c r="F85" s="150"/>
      <c r="G85" s="149"/>
      <c r="H85" s="148" t="s">
        <v>231</v>
      </c>
      <c r="I85" s="150"/>
      <c r="J85" s="151"/>
      <c r="K85" s="148" t="s">
        <v>232</v>
      </c>
      <c r="L85" s="150"/>
      <c r="M85" s="149"/>
      <c r="N85" s="148" t="s">
        <v>233</v>
      </c>
      <c r="O85" s="150"/>
      <c r="P85" s="149"/>
      <c r="Q85" s="148" t="s">
        <v>234</v>
      </c>
      <c r="R85" s="126"/>
      <c r="S85" s="126"/>
      <c r="T85" s="110"/>
    </row>
    <row r="86" spans="1:20" ht="36" customHeight="1" thickBot="1" x14ac:dyDescent="0.3">
      <c r="A86" s="246" t="s">
        <v>300</v>
      </c>
      <c r="B86" s="247"/>
      <c r="C86" s="247"/>
      <c r="D86" s="366" t="s">
        <v>301</v>
      </c>
      <c r="E86" s="367"/>
      <c r="F86" s="367"/>
      <c r="G86" s="368"/>
      <c r="H86" s="366" t="s">
        <v>375</v>
      </c>
      <c r="I86" s="367"/>
      <c r="J86" s="368"/>
      <c r="K86" s="366" t="s">
        <v>375</v>
      </c>
      <c r="L86" s="367"/>
      <c r="M86" s="368"/>
      <c r="N86" s="366" t="s">
        <v>376</v>
      </c>
      <c r="O86" s="367"/>
      <c r="P86" s="368"/>
      <c r="Q86" s="366" t="s">
        <v>377</v>
      </c>
      <c r="R86" s="367"/>
      <c r="S86" s="367"/>
      <c r="T86" s="368"/>
    </row>
    <row r="87" spans="1:20" ht="63" customHeight="1" thickBot="1" x14ac:dyDescent="0.3">
      <c r="A87" s="243" t="s">
        <v>298</v>
      </c>
      <c r="B87" s="244"/>
      <c r="C87" s="245"/>
      <c r="D87" s="347" t="s">
        <v>378</v>
      </c>
      <c r="E87" s="322"/>
      <c r="F87" s="322"/>
      <c r="G87" s="323"/>
      <c r="H87" s="321" t="s">
        <v>379</v>
      </c>
      <c r="I87" s="322"/>
      <c r="J87" s="323"/>
      <c r="K87" s="321" t="s">
        <v>380</v>
      </c>
      <c r="L87" s="322"/>
      <c r="M87" s="323"/>
      <c r="N87" s="321" t="s">
        <v>380</v>
      </c>
      <c r="O87" s="322"/>
      <c r="P87" s="323"/>
      <c r="Q87" s="321" t="s">
        <v>381</v>
      </c>
      <c r="R87" s="322"/>
      <c r="S87" s="322"/>
      <c r="T87" s="323"/>
    </row>
  </sheetData>
  <mergeCells count="158">
    <mergeCell ref="A87:C87"/>
    <mergeCell ref="D87:G87"/>
    <mergeCell ref="H87:J87"/>
    <mergeCell ref="K87:M87"/>
    <mergeCell ref="N87:P87"/>
    <mergeCell ref="Q87:T87"/>
    <mergeCell ref="D72:S72"/>
    <mergeCell ref="A82:C82"/>
    <mergeCell ref="D66:G66"/>
    <mergeCell ref="H66:J66"/>
    <mergeCell ref="K66:M66"/>
    <mergeCell ref="N66:P66"/>
    <mergeCell ref="A86:C86"/>
    <mergeCell ref="D86:G86"/>
    <mergeCell ref="H86:J86"/>
    <mergeCell ref="K86:M86"/>
    <mergeCell ref="N86:P86"/>
    <mergeCell ref="Q86:T86"/>
    <mergeCell ref="A66:C66"/>
    <mergeCell ref="H75:J75"/>
    <mergeCell ref="H77:J77"/>
    <mergeCell ref="K77:M77"/>
    <mergeCell ref="Q78:T78"/>
    <mergeCell ref="D83:G83"/>
    <mergeCell ref="Q84:T84"/>
    <mergeCell ref="A84:C84"/>
    <mergeCell ref="D84:G84"/>
    <mergeCell ref="H84:J84"/>
    <mergeCell ref="K84:M84"/>
    <mergeCell ref="N84:P84"/>
    <mergeCell ref="Q66:T66"/>
    <mergeCell ref="A72:C72"/>
    <mergeCell ref="N64:P64"/>
    <mergeCell ref="Q64:T64"/>
    <mergeCell ref="A64:C64"/>
    <mergeCell ref="D64:G64"/>
    <mergeCell ref="H64:J64"/>
    <mergeCell ref="K64:M64"/>
    <mergeCell ref="D80:G80"/>
    <mergeCell ref="D78:G78"/>
    <mergeCell ref="D77:G77"/>
    <mergeCell ref="D74:G74"/>
    <mergeCell ref="D75:G75"/>
    <mergeCell ref="A83:C83"/>
    <mergeCell ref="H83:J83"/>
    <mergeCell ref="K83:M83"/>
    <mergeCell ref="N83:P83"/>
    <mergeCell ref="Q83:T83"/>
    <mergeCell ref="A29:C29"/>
    <mergeCell ref="D29:S29"/>
    <mergeCell ref="A39:C39"/>
    <mergeCell ref="D39:G39"/>
    <mergeCell ref="H39:J39"/>
    <mergeCell ref="K39:M39"/>
    <mergeCell ref="N39:P39"/>
    <mergeCell ref="Q39:T39"/>
    <mergeCell ref="A23:C23"/>
    <mergeCell ref="A40:C40"/>
    <mergeCell ref="A65:C65"/>
    <mergeCell ref="A7:C7"/>
    <mergeCell ref="A6:C6"/>
    <mergeCell ref="A5:C5"/>
    <mergeCell ref="D23:G23"/>
    <mergeCell ref="D82:G82"/>
    <mergeCell ref="D65:G65"/>
    <mergeCell ref="A57:C57"/>
    <mergeCell ref="D57:S57"/>
    <mergeCell ref="Q45:T45"/>
    <mergeCell ref="A48:C48"/>
    <mergeCell ref="D58:G59"/>
    <mergeCell ref="A52:G56"/>
    <mergeCell ref="A50:C50"/>
    <mergeCell ref="A49:C49"/>
    <mergeCell ref="A47:C47"/>
    <mergeCell ref="A45:C45"/>
    <mergeCell ref="D40:G40"/>
    <mergeCell ref="A14:C14"/>
    <mergeCell ref="D14:S14"/>
    <mergeCell ref="A21:C21"/>
    <mergeCell ref="H23:J23"/>
    <mergeCell ref="K23:M23"/>
    <mergeCell ref="H21:J21"/>
    <mergeCell ref="N21:P21"/>
    <mergeCell ref="K21:M21"/>
    <mergeCell ref="Q21:T21"/>
    <mergeCell ref="A28:C28"/>
    <mergeCell ref="A27:C27"/>
    <mergeCell ref="A26:C26"/>
    <mergeCell ref="A25:C25"/>
    <mergeCell ref="D22:G22"/>
    <mergeCell ref="A22:C22"/>
    <mergeCell ref="N77:P77"/>
    <mergeCell ref="Q77:T77"/>
    <mergeCell ref="H78:J78"/>
    <mergeCell ref="K78:M78"/>
    <mergeCell ref="N78:P78"/>
    <mergeCell ref="H82:J82"/>
    <mergeCell ref="K82:M82"/>
    <mergeCell ref="N82:P82"/>
    <mergeCell ref="Q82:T82"/>
    <mergeCell ref="H74:J74"/>
    <mergeCell ref="K74:M74"/>
    <mergeCell ref="N74:P74"/>
    <mergeCell ref="Q74:T74"/>
    <mergeCell ref="K40:M40"/>
    <mergeCell ref="K34:M34"/>
    <mergeCell ref="D2:G2"/>
    <mergeCell ref="H2:J2"/>
    <mergeCell ref="K2:M2"/>
    <mergeCell ref="N2:P2"/>
    <mergeCell ref="Q2:T2"/>
    <mergeCell ref="N40:P40"/>
    <mergeCell ref="H22:J22"/>
    <mergeCell ref="K22:M22"/>
    <mergeCell ref="N22:P22"/>
    <mergeCell ref="Q22:T22"/>
    <mergeCell ref="N23:P23"/>
    <mergeCell ref="N31:P31"/>
    <mergeCell ref="Q31:T31"/>
    <mergeCell ref="Q23:T23"/>
    <mergeCell ref="H34:J34"/>
    <mergeCell ref="Q34:T34"/>
    <mergeCell ref="N35:P35"/>
    <mergeCell ref="D21:G21"/>
    <mergeCell ref="A19:C19"/>
    <mergeCell ref="A16:C16"/>
    <mergeCell ref="Q1:T1"/>
    <mergeCell ref="N1:P1"/>
    <mergeCell ref="K1:M1"/>
    <mergeCell ref="H1:J1"/>
    <mergeCell ref="D1:G1"/>
    <mergeCell ref="A2:C2"/>
    <mergeCell ref="A9:G13"/>
    <mergeCell ref="A1:C1"/>
    <mergeCell ref="A43:C43"/>
    <mergeCell ref="A44:C44"/>
    <mergeCell ref="D43:T43"/>
    <mergeCell ref="H31:J31"/>
    <mergeCell ref="K31:M31"/>
    <mergeCell ref="Q40:T40"/>
    <mergeCell ref="H65:J65"/>
    <mergeCell ref="K65:M65"/>
    <mergeCell ref="N65:P65"/>
    <mergeCell ref="H35:J35"/>
    <mergeCell ref="K35:M35"/>
    <mergeCell ref="Q65:T65"/>
    <mergeCell ref="Q35:T35"/>
    <mergeCell ref="D45:G45"/>
    <mergeCell ref="H45:J45"/>
    <mergeCell ref="D44:G44"/>
    <mergeCell ref="Q44:T44"/>
    <mergeCell ref="H40:J40"/>
    <mergeCell ref="K45:M45"/>
    <mergeCell ref="N45:P45"/>
    <mergeCell ref="H44:J44"/>
    <mergeCell ref="K44:M44"/>
    <mergeCell ref="N44:P44"/>
    <mergeCell ref="N34:P34"/>
  </mergeCells>
  <printOptions horizontalCentered="1"/>
  <pageMargins left="0.25" right="0.25" top="0.75" bottom="0.75" header="0.3" footer="0.3"/>
  <pageSetup scale="60" fitToHeight="0" orientation="landscape" r:id="rId1"/>
  <headerFooter>
    <oddHeader>&amp;C&amp;"-,Bold"&amp;14AFSOC Prep Phase 4</oddHeader>
  </headerFooter>
  <rowBreaks count="2" manualBreakCount="2">
    <brk id="39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topLeftCell="A16" zoomScale="80" zoomScaleNormal="80" zoomScaleSheetLayoutView="100" workbookViewId="0">
      <selection activeCell="K18" sqref="K18"/>
    </sheetView>
  </sheetViews>
  <sheetFormatPr defaultColWidth="9.140625" defaultRowHeight="15" x14ac:dyDescent="0.25"/>
  <cols>
    <col min="1" max="1" width="24.5703125" style="109" bestFit="1" customWidth="1"/>
    <col min="2" max="2" width="16.85546875" style="109" bestFit="1" customWidth="1"/>
    <col min="3" max="3" width="8.140625" style="109" bestFit="1" customWidth="1"/>
    <col min="4" max="4" width="20.42578125" style="109" customWidth="1"/>
    <col min="5" max="5" width="5" style="109" customWidth="1"/>
    <col min="6" max="6" width="3.5703125" style="109" customWidth="1"/>
    <col min="7" max="7" width="5" style="109" customWidth="1"/>
    <col min="8" max="8" width="22.7109375" style="109" customWidth="1"/>
    <col min="9" max="9" width="4.140625" style="109" bestFit="1" customWidth="1"/>
    <col min="10" max="10" width="4.28515625" style="109" customWidth="1"/>
    <col min="11" max="11" width="23" style="109" customWidth="1"/>
    <col min="12" max="12" width="4.42578125" style="109" bestFit="1" customWidth="1"/>
    <col min="13" max="13" width="4.5703125" style="109" customWidth="1"/>
    <col min="14" max="14" width="23.28515625" style="109" customWidth="1"/>
    <col min="15" max="15" width="4.5703125" style="109" bestFit="1" customWidth="1"/>
    <col min="16" max="16" width="3.7109375" style="109" customWidth="1"/>
    <col min="17" max="17" width="21.140625" style="109" customWidth="1"/>
    <col min="18" max="18" width="4" style="109" bestFit="1" customWidth="1"/>
    <col min="19" max="19" width="4.42578125" style="109" bestFit="1" customWidth="1"/>
    <col min="20" max="20" width="3" style="109" bestFit="1" customWidth="1"/>
  </cols>
  <sheetData>
    <row r="1" spans="1:20" ht="16.5" thickBot="1" x14ac:dyDescent="0.3">
      <c r="A1" s="279" t="s">
        <v>255</v>
      </c>
      <c r="B1" s="281"/>
      <c r="C1" s="280"/>
      <c r="D1" s="276" t="s">
        <v>245</v>
      </c>
      <c r="E1" s="277"/>
      <c r="F1" s="277"/>
      <c r="G1" s="277"/>
      <c r="H1" s="276" t="s">
        <v>246</v>
      </c>
      <c r="I1" s="277"/>
      <c r="J1" s="278"/>
      <c r="K1" s="276" t="s">
        <v>247</v>
      </c>
      <c r="L1" s="277"/>
      <c r="M1" s="278"/>
      <c r="N1" s="276" t="s">
        <v>248</v>
      </c>
      <c r="O1" s="277"/>
      <c r="P1" s="278"/>
      <c r="Q1" s="276" t="s">
        <v>249</v>
      </c>
      <c r="R1" s="277"/>
      <c r="S1" s="277"/>
      <c r="T1" s="278"/>
    </row>
    <row r="2" spans="1:20" ht="47.25" customHeight="1" thickBot="1" x14ac:dyDescent="0.3">
      <c r="A2" s="133" t="s">
        <v>323</v>
      </c>
      <c r="B2" s="131"/>
      <c r="C2" s="196"/>
      <c r="D2" s="249" t="s">
        <v>382</v>
      </c>
      <c r="E2" s="250"/>
      <c r="F2" s="250"/>
      <c r="G2" s="251"/>
      <c r="H2" s="249" t="s">
        <v>324</v>
      </c>
      <c r="I2" s="250"/>
      <c r="J2" s="251"/>
      <c r="K2" s="249" t="s">
        <v>389</v>
      </c>
      <c r="L2" s="250"/>
      <c r="M2" s="251"/>
      <c r="N2" s="382" t="s">
        <v>392</v>
      </c>
      <c r="O2" s="383"/>
      <c r="P2" s="384"/>
      <c r="Q2" s="249" t="s">
        <v>422</v>
      </c>
      <c r="R2" s="250"/>
      <c r="S2" s="250"/>
      <c r="T2" s="251"/>
    </row>
    <row r="3" spans="1:20" x14ac:dyDescent="0.25">
      <c r="A3" s="101" t="s">
        <v>13</v>
      </c>
      <c r="B3" s="37" t="s">
        <v>186</v>
      </c>
      <c r="C3" s="51">
        <v>330</v>
      </c>
      <c r="D3" s="13" t="s">
        <v>170</v>
      </c>
      <c r="E3" s="34">
        <f>(C3*0.75)</f>
        <v>247.5</v>
      </c>
      <c r="F3" s="14"/>
      <c r="G3" s="14"/>
      <c r="H3" s="13" t="s">
        <v>170</v>
      </c>
      <c r="I3" s="50">
        <f>(C3*0.8)</f>
        <v>264</v>
      </c>
      <c r="J3" s="7"/>
      <c r="K3" s="13" t="s">
        <v>171</v>
      </c>
      <c r="L3" s="50">
        <f>(C3*0.85)</f>
        <v>280.5</v>
      </c>
      <c r="M3" s="7"/>
      <c r="N3" s="13" t="s">
        <v>213</v>
      </c>
      <c r="O3" s="50">
        <f>(C3*0.9)</f>
        <v>297</v>
      </c>
      <c r="P3" s="7"/>
      <c r="Q3" s="13" t="s">
        <v>169</v>
      </c>
      <c r="R3" s="50">
        <f>(C3*0.7)</f>
        <v>230.99999999999997</v>
      </c>
      <c r="S3" s="14"/>
      <c r="T3" s="33"/>
    </row>
    <row r="4" spans="1:20" ht="15.75" thickBot="1" x14ac:dyDescent="0.3">
      <c r="A4" s="4"/>
      <c r="B4" s="5"/>
      <c r="C4" s="6"/>
      <c r="D4" s="18"/>
      <c r="E4" s="39"/>
      <c r="F4" s="19"/>
      <c r="G4" s="39"/>
      <c r="H4" s="11"/>
      <c r="I4" s="12"/>
      <c r="J4" s="54"/>
      <c r="K4" s="18"/>
      <c r="L4" s="19"/>
      <c r="M4" s="55"/>
      <c r="N4" s="18"/>
      <c r="O4" s="19"/>
      <c r="P4" s="55"/>
      <c r="Q4" s="18"/>
      <c r="R4" s="39"/>
      <c r="S4" s="19"/>
      <c r="T4" s="55"/>
    </row>
    <row r="5" spans="1:20" x14ac:dyDescent="0.25">
      <c r="A5" s="101" t="s">
        <v>174</v>
      </c>
      <c r="B5" s="2"/>
      <c r="C5" s="3"/>
      <c r="D5" s="1" t="s">
        <v>85</v>
      </c>
      <c r="E5" s="2"/>
      <c r="F5" s="2"/>
      <c r="G5" s="3"/>
      <c r="H5" s="1" t="s">
        <v>6</v>
      </c>
      <c r="I5" s="2"/>
      <c r="J5" s="7"/>
      <c r="K5" s="1" t="s">
        <v>6</v>
      </c>
      <c r="L5" s="2"/>
      <c r="M5" s="3"/>
      <c r="N5" s="1" t="s">
        <v>7</v>
      </c>
      <c r="O5" s="2"/>
      <c r="P5" s="3"/>
      <c r="Q5" s="1" t="s">
        <v>7</v>
      </c>
      <c r="R5" s="2"/>
      <c r="S5" s="2"/>
      <c r="T5" s="3"/>
    </row>
    <row r="6" spans="1:20" x14ac:dyDescent="0.25">
      <c r="A6" s="100" t="s">
        <v>9</v>
      </c>
      <c r="B6" s="5"/>
      <c r="C6" s="6"/>
      <c r="D6" s="4" t="s">
        <v>85</v>
      </c>
      <c r="E6" s="5"/>
      <c r="F6" s="5"/>
      <c r="G6" s="6"/>
      <c r="H6" s="4" t="s">
        <v>6</v>
      </c>
      <c r="I6" s="5"/>
      <c r="J6" s="6"/>
      <c r="K6" s="4" t="s">
        <v>6</v>
      </c>
      <c r="L6" s="5"/>
      <c r="M6" s="6"/>
      <c r="N6" s="4" t="s">
        <v>7</v>
      </c>
      <c r="O6" s="5"/>
      <c r="P6" s="6"/>
      <c r="Q6" s="4" t="s">
        <v>7</v>
      </c>
      <c r="R6" s="5"/>
      <c r="S6" s="5"/>
      <c r="T6" s="6"/>
    </row>
    <row r="7" spans="1:20" ht="15.75" thickBot="1" x14ac:dyDescent="0.3">
      <c r="A7" s="102" t="s">
        <v>176</v>
      </c>
      <c r="B7" s="9"/>
      <c r="C7" s="10"/>
      <c r="D7" s="8" t="s">
        <v>8</v>
      </c>
      <c r="E7" s="9"/>
      <c r="F7" s="9"/>
      <c r="G7" s="10"/>
      <c r="H7" s="8" t="s">
        <v>5</v>
      </c>
      <c r="I7" s="9"/>
      <c r="J7" s="10"/>
      <c r="K7" s="8" t="s">
        <v>5</v>
      </c>
      <c r="L7" s="9"/>
      <c r="M7" s="10"/>
      <c r="N7" s="8" t="s">
        <v>140</v>
      </c>
      <c r="O7" s="9"/>
      <c r="P7" s="10"/>
      <c r="Q7" s="8" t="s">
        <v>140</v>
      </c>
      <c r="R7" s="9"/>
      <c r="S7" s="9"/>
      <c r="T7" s="10"/>
    </row>
    <row r="8" spans="1:20" x14ac:dyDescent="0.25">
      <c r="A8" s="100" t="s">
        <v>177</v>
      </c>
      <c r="B8" s="5"/>
      <c r="C8" s="5"/>
      <c r="D8" s="5" t="s">
        <v>183</v>
      </c>
      <c r="E8" s="5"/>
      <c r="F8" s="5"/>
      <c r="G8" s="5"/>
      <c r="H8" s="1" t="s">
        <v>178</v>
      </c>
      <c r="I8" s="2"/>
      <c r="J8" s="3"/>
      <c r="K8" s="1" t="s">
        <v>178</v>
      </c>
      <c r="L8" s="2"/>
      <c r="M8" s="3"/>
      <c r="N8" s="1" t="s">
        <v>178</v>
      </c>
      <c r="O8" s="2"/>
      <c r="P8" s="3"/>
      <c r="Q8" s="1" t="s">
        <v>183</v>
      </c>
      <c r="R8" s="2"/>
      <c r="S8" s="2"/>
      <c r="T8" s="3"/>
    </row>
    <row r="9" spans="1:20" x14ac:dyDescent="0.25">
      <c r="A9" s="252" t="s">
        <v>244</v>
      </c>
      <c r="B9" s="253"/>
      <c r="C9" s="253"/>
      <c r="D9" s="253"/>
      <c r="E9" s="253"/>
      <c r="F9" s="253"/>
      <c r="G9" s="254"/>
      <c r="H9" s="44"/>
      <c r="I9" s="45"/>
      <c r="J9" s="46"/>
      <c r="K9" s="44"/>
      <c r="L9" s="45"/>
      <c r="M9" s="46"/>
      <c r="N9" s="44"/>
      <c r="O9" s="45"/>
      <c r="P9" s="46"/>
      <c r="Q9" s="44"/>
      <c r="R9" s="45"/>
      <c r="S9" s="45"/>
      <c r="T9" s="46"/>
    </row>
    <row r="10" spans="1:20" x14ac:dyDescent="0.25">
      <c r="A10" s="252"/>
      <c r="B10" s="253"/>
      <c r="C10" s="253"/>
      <c r="D10" s="253"/>
      <c r="E10" s="253"/>
      <c r="F10" s="253"/>
      <c r="G10" s="254"/>
      <c r="H10" s="44"/>
      <c r="I10" s="45"/>
      <c r="J10" s="46"/>
      <c r="K10" s="44"/>
      <c r="L10" s="45"/>
      <c r="M10" s="46"/>
      <c r="N10" s="44"/>
      <c r="O10" s="45"/>
      <c r="P10" s="46"/>
      <c r="Q10" s="44"/>
      <c r="R10" s="45"/>
      <c r="S10" s="45"/>
      <c r="T10" s="46"/>
    </row>
    <row r="11" spans="1:20" x14ac:dyDescent="0.25">
      <c r="A11" s="252"/>
      <c r="B11" s="253"/>
      <c r="C11" s="253"/>
      <c r="D11" s="253"/>
      <c r="E11" s="253"/>
      <c r="F11" s="253"/>
      <c r="G11" s="254"/>
      <c r="H11" s="44"/>
      <c r="I11" s="45"/>
      <c r="J11" s="46"/>
      <c r="K11" s="44"/>
      <c r="L11" s="45"/>
      <c r="M11" s="46"/>
      <c r="N11" s="44"/>
      <c r="O11" s="45"/>
      <c r="P11" s="46"/>
      <c r="Q11" s="44"/>
      <c r="R11" s="45"/>
      <c r="S11" s="45"/>
      <c r="T11" s="46"/>
    </row>
    <row r="12" spans="1:20" x14ac:dyDescent="0.25">
      <c r="A12" s="252"/>
      <c r="B12" s="253"/>
      <c r="C12" s="253"/>
      <c r="D12" s="253"/>
      <c r="E12" s="253"/>
      <c r="F12" s="253"/>
      <c r="G12" s="254"/>
      <c r="H12" s="44"/>
      <c r="I12" s="45"/>
      <c r="J12" s="46"/>
      <c r="K12" s="44"/>
      <c r="L12" s="45"/>
      <c r="M12" s="46"/>
      <c r="N12" s="44"/>
      <c r="O12" s="45"/>
      <c r="P12" s="46"/>
      <c r="Q12" s="44"/>
      <c r="R12" s="45"/>
      <c r="S12" s="45"/>
      <c r="T12" s="46"/>
    </row>
    <row r="13" spans="1:20" ht="15.75" thickBot="1" x14ac:dyDescent="0.3">
      <c r="A13" s="252"/>
      <c r="B13" s="253"/>
      <c r="C13" s="253"/>
      <c r="D13" s="253"/>
      <c r="E13" s="253"/>
      <c r="F13" s="253"/>
      <c r="G13" s="254"/>
      <c r="H13" s="44"/>
      <c r="I13" s="45"/>
      <c r="J13" s="46"/>
      <c r="K13" s="44"/>
      <c r="L13" s="45"/>
      <c r="M13" s="46"/>
      <c r="N13" s="44"/>
      <c r="O13" s="45"/>
      <c r="P13" s="46"/>
      <c r="Q13" s="44"/>
      <c r="R13" s="45"/>
      <c r="S13" s="45"/>
      <c r="T13" s="46"/>
    </row>
    <row r="14" spans="1:20" ht="15" customHeight="1" thickBot="1" x14ac:dyDescent="0.3">
      <c r="A14" s="246" t="s">
        <v>300</v>
      </c>
      <c r="B14" s="247"/>
      <c r="C14" s="248"/>
      <c r="D14" s="255" t="s">
        <v>301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134"/>
    </row>
    <row r="15" spans="1:20" x14ac:dyDescent="0.25">
      <c r="A15" s="101" t="s">
        <v>51</v>
      </c>
      <c r="B15" s="2"/>
      <c r="C15" s="118"/>
      <c r="D15" s="1" t="s">
        <v>34</v>
      </c>
      <c r="E15" s="2"/>
      <c r="F15" s="2"/>
      <c r="G15" s="3"/>
      <c r="H15" s="1" t="s">
        <v>217</v>
      </c>
      <c r="I15" s="2"/>
      <c r="J15" s="7"/>
      <c r="K15" s="1" t="s">
        <v>217</v>
      </c>
      <c r="L15" s="2"/>
      <c r="M15" s="3"/>
      <c r="N15" s="1" t="s">
        <v>217</v>
      </c>
      <c r="O15" s="2"/>
      <c r="P15" s="3"/>
      <c r="Q15" s="1" t="s">
        <v>217</v>
      </c>
      <c r="R15" s="2"/>
      <c r="S15" s="2"/>
      <c r="T15" s="3"/>
    </row>
    <row r="16" spans="1:20" x14ac:dyDescent="0.25">
      <c r="A16" s="398" t="s">
        <v>180</v>
      </c>
      <c r="B16" s="399"/>
      <c r="C16" s="400"/>
      <c r="D16" s="4" t="s">
        <v>35</v>
      </c>
      <c r="E16" s="5"/>
      <c r="F16" s="5"/>
      <c r="G16" s="36">
        <v>21</v>
      </c>
      <c r="H16" s="4"/>
      <c r="I16" s="5"/>
      <c r="J16" s="6"/>
      <c r="K16" s="4"/>
      <c r="L16" s="5"/>
      <c r="M16" s="6"/>
      <c r="N16" s="4"/>
      <c r="O16" s="5"/>
      <c r="P16" s="6"/>
      <c r="Q16" s="4"/>
      <c r="R16" s="5"/>
      <c r="S16" s="5"/>
      <c r="T16" s="6"/>
    </row>
    <row r="17" spans="1:20" x14ac:dyDescent="0.25">
      <c r="A17" s="4"/>
      <c r="B17" s="5"/>
      <c r="C17" s="6"/>
      <c r="D17" s="4" t="s">
        <v>36</v>
      </c>
      <c r="E17" s="5"/>
      <c r="F17" s="5"/>
      <c r="G17" s="6"/>
      <c r="H17" s="4"/>
      <c r="I17" s="5"/>
      <c r="J17" s="6"/>
      <c r="K17" s="4"/>
      <c r="L17" s="5"/>
      <c r="M17" s="6"/>
      <c r="N17" s="4"/>
      <c r="O17" s="5"/>
      <c r="P17" s="6"/>
      <c r="Q17" s="4"/>
      <c r="R17" s="5"/>
      <c r="S17" s="5"/>
      <c r="T17" s="6"/>
    </row>
    <row r="18" spans="1:20" x14ac:dyDescent="0.25">
      <c r="A18" s="4"/>
      <c r="B18" s="5"/>
      <c r="C18" s="6"/>
      <c r="D18" s="4" t="s">
        <v>37</v>
      </c>
      <c r="E18" s="5"/>
      <c r="F18" s="5"/>
      <c r="G18" s="6"/>
      <c r="H18" s="4"/>
      <c r="I18" s="5"/>
      <c r="J18" s="6"/>
      <c r="K18" s="4"/>
      <c r="L18" s="5"/>
      <c r="M18" s="6"/>
      <c r="N18" s="4"/>
      <c r="O18" s="5"/>
      <c r="P18" s="6"/>
      <c r="Q18" s="4"/>
      <c r="R18" s="5"/>
      <c r="S18" s="5"/>
      <c r="T18" s="6"/>
    </row>
    <row r="19" spans="1:20" x14ac:dyDescent="0.25">
      <c r="A19" s="398" t="s">
        <v>181</v>
      </c>
      <c r="B19" s="399"/>
      <c r="C19" s="400"/>
      <c r="D19" s="4" t="s">
        <v>38</v>
      </c>
      <c r="E19" s="5" t="s">
        <v>82</v>
      </c>
      <c r="F19" s="5"/>
      <c r="G19" s="27">
        <v>0.70833333333333337</v>
      </c>
      <c r="H19" s="4"/>
      <c r="I19" s="5"/>
      <c r="J19" s="6"/>
      <c r="K19" s="4"/>
      <c r="L19" s="5"/>
      <c r="M19" s="6"/>
      <c r="N19" s="4"/>
      <c r="O19" s="5"/>
      <c r="P19" s="6"/>
      <c r="Q19" s="4"/>
      <c r="R19" s="5"/>
      <c r="S19" s="5"/>
      <c r="T19" s="6"/>
    </row>
    <row r="20" spans="1:20" ht="15.75" thickBot="1" x14ac:dyDescent="0.3">
      <c r="A20" s="8"/>
      <c r="B20" s="9"/>
      <c r="C20" s="10"/>
      <c r="D20" s="8" t="s">
        <v>39</v>
      </c>
      <c r="E20" s="9"/>
      <c r="F20" s="9"/>
      <c r="G20" s="10"/>
      <c r="H20" s="8"/>
      <c r="I20" s="9"/>
      <c r="J20" s="10"/>
      <c r="K20" s="8"/>
      <c r="L20" s="9"/>
      <c r="M20" s="10"/>
      <c r="N20" s="8"/>
      <c r="O20" s="9"/>
      <c r="P20" s="10"/>
      <c r="Q20" s="8"/>
      <c r="R20" s="9"/>
      <c r="S20" s="9"/>
      <c r="T20" s="10"/>
    </row>
    <row r="21" spans="1:20" ht="47.25" customHeight="1" thickBot="1" x14ac:dyDescent="0.3">
      <c r="A21" s="195" t="s">
        <v>321</v>
      </c>
      <c r="B21" s="194"/>
      <c r="C21" s="193"/>
      <c r="D21" s="249" t="s">
        <v>383</v>
      </c>
      <c r="E21" s="250"/>
      <c r="F21" s="250"/>
      <c r="G21" s="251"/>
      <c r="H21" s="249" t="s">
        <v>386</v>
      </c>
      <c r="I21" s="250"/>
      <c r="J21" s="251"/>
      <c r="K21" s="249" t="s">
        <v>327</v>
      </c>
      <c r="L21" s="250"/>
      <c r="M21" s="251"/>
      <c r="N21" s="249" t="s">
        <v>393</v>
      </c>
      <c r="O21" s="250"/>
      <c r="P21" s="251"/>
      <c r="Q21" s="249" t="s">
        <v>326</v>
      </c>
      <c r="R21" s="250"/>
      <c r="S21" s="250"/>
      <c r="T21" s="251"/>
    </row>
    <row r="22" spans="1:20" ht="16.5" thickBot="1" x14ac:dyDescent="0.3">
      <c r="A22" s="279" t="s">
        <v>256</v>
      </c>
      <c r="B22" s="281"/>
      <c r="C22" s="280"/>
      <c r="D22" s="276" t="s">
        <v>245</v>
      </c>
      <c r="E22" s="277"/>
      <c r="F22" s="277"/>
      <c r="G22" s="277"/>
      <c r="H22" s="276" t="s">
        <v>246</v>
      </c>
      <c r="I22" s="277"/>
      <c r="J22" s="278"/>
      <c r="K22" s="276" t="s">
        <v>247</v>
      </c>
      <c r="L22" s="277"/>
      <c r="M22" s="278"/>
      <c r="N22" s="276" t="s">
        <v>248</v>
      </c>
      <c r="O22" s="277"/>
      <c r="P22" s="278"/>
      <c r="Q22" s="276" t="s">
        <v>249</v>
      </c>
      <c r="R22" s="277"/>
      <c r="S22" s="277"/>
      <c r="T22" s="278"/>
    </row>
    <row r="23" spans="1:20" ht="48" customHeight="1" thickBot="1" x14ac:dyDescent="0.3">
      <c r="A23" s="133" t="s">
        <v>323</v>
      </c>
      <c r="B23" s="131"/>
      <c r="C23" s="196"/>
      <c r="D23" s="249" t="s">
        <v>382</v>
      </c>
      <c r="E23" s="250"/>
      <c r="F23" s="250"/>
      <c r="G23" s="251"/>
      <c r="H23" s="249" t="s">
        <v>324</v>
      </c>
      <c r="I23" s="250"/>
      <c r="J23" s="251"/>
      <c r="K23" s="249" t="s">
        <v>389</v>
      </c>
      <c r="L23" s="250"/>
      <c r="M23" s="251"/>
      <c r="N23" s="382" t="s">
        <v>392</v>
      </c>
      <c r="O23" s="383"/>
      <c r="P23" s="384"/>
      <c r="Q23" s="249" t="s">
        <v>422</v>
      </c>
      <c r="R23" s="250"/>
      <c r="S23" s="250"/>
      <c r="T23" s="251"/>
    </row>
    <row r="24" spans="1:20" x14ac:dyDescent="0.25">
      <c r="A24" s="147" t="s">
        <v>84</v>
      </c>
      <c r="B24" s="143" t="s">
        <v>186</v>
      </c>
      <c r="C24" s="52">
        <v>155</v>
      </c>
      <c r="D24" s="47" t="s">
        <v>170</v>
      </c>
      <c r="E24" s="30"/>
      <c r="F24" s="34">
        <f>(C24*0.75)</f>
        <v>116.25</v>
      </c>
      <c r="G24" s="31"/>
      <c r="H24" s="47" t="s">
        <v>170</v>
      </c>
      <c r="I24" s="34">
        <f>(C24*0.8)</f>
        <v>124</v>
      </c>
      <c r="J24" s="31"/>
      <c r="K24" s="47" t="s">
        <v>171</v>
      </c>
      <c r="L24" s="34">
        <f>(C24*0.85)</f>
        <v>131.75</v>
      </c>
      <c r="M24" s="31"/>
      <c r="N24" s="47" t="s">
        <v>213</v>
      </c>
      <c r="O24" s="34">
        <f>(C24*0.9)</f>
        <v>139.5</v>
      </c>
      <c r="P24" s="31"/>
      <c r="Q24" s="47" t="s">
        <v>169</v>
      </c>
      <c r="R24" s="34">
        <f>(C24*0.7)</f>
        <v>108.5</v>
      </c>
      <c r="S24" s="30"/>
      <c r="T24" s="31"/>
    </row>
    <row r="25" spans="1:20" ht="15.75" thickBot="1" x14ac:dyDescent="0.3">
      <c r="A25" s="100"/>
      <c r="B25" s="5"/>
      <c r="C25" s="6"/>
      <c r="D25" s="48"/>
      <c r="E25" s="49"/>
      <c r="F25" s="49"/>
      <c r="G25" s="41"/>
      <c r="H25" s="49"/>
      <c r="I25" s="49"/>
      <c r="J25" s="41"/>
      <c r="K25" s="48"/>
      <c r="L25" s="49"/>
      <c r="M25" s="41"/>
      <c r="N25" s="48"/>
      <c r="O25" s="49"/>
      <c r="P25" s="41"/>
      <c r="Q25" s="48"/>
      <c r="R25" s="49"/>
      <c r="S25" s="49"/>
      <c r="T25" s="41"/>
    </row>
    <row r="26" spans="1:20" x14ac:dyDescent="0.25">
      <c r="A26" s="101" t="s">
        <v>172</v>
      </c>
      <c r="B26" s="2"/>
      <c r="C26" s="3"/>
      <c r="D26" s="1" t="s">
        <v>292</v>
      </c>
      <c r="E26" s="2"/>
      <c r="F26" s="2"/>
      <c r="G26" s="3"/>
      <c r="H26" s="1" t="s">
        <v>173</v>
      </c>
      <c r="I26" s="2"/>
      <c r="J26" s="35">
        <f>((G16*0.7)+G16)</f>
        <v>35.700000000000003</v>
      </c>
      <c r="K26" s="1" t="s">
        <v>173</v>
      </c>
      <c r="L26" s="2"/>
      <c r="M26" s="35">
        <f>((G16*0.7)+G16)</f>
        <v>35.700000000000003</v>
      </c>
      <c r="N26" s="1" t="s">
        <v>173</v>
      </c>
      <c r="O26" s="2"/>
      <c r="P26" s="35">
        <f>((G16*0.8)+G16)</f>
        <v>37.799999999999997</v>
      </c>
      <c r="Q26" s="1" t="s">
        <v>173</v>
      </c>
      <c r="R26" s="2"/>
      <c r="S26" s="2"/>
      <c r="T26" s="35">
        <f>((G16*0.8)+G16)</f>
        <v>37.799999999999997</v>
      </c>
    </row>
    <row r="27" spans="1:20" x14ac:dyDescent="0.25">
      <c r="A27" s="100" t="s">
        <v>182</v>
      </c>
      <c r="B27" s="5"/>
      <c r="C27" s="6"/>
      <c r="D27" s="4" t="s">
        <v>292</v>
      </c>
      <c r="E27" s="5"/>
      <c r="F27" s="5"/>
      <c r="G27" s="6"/>
      <c r="H27" s="389" t="s">
        <v>214</v>
      </c>
      <c r="I27" s="390"/>
      <c r="J27" s="391"/>
      <c r="K27" s="389" t="s">
        <v>214</v>
      </c>
      <c r="L27" s="390"/>
      <c r="M27" s="391"/>
      <c r="N27" s="389" t="s">
        <v>215</v>
      </c>
      <c r="O27" s="390"/>
      <c r="P27" s="391"/>
      <c r="Q27" s="389" t="s">
        <v>216</v>
      </c>
      <c r="R27" s="390"/>
      <c r="S27" s="390"/>
      <c r="T27" s="391"/>
    </row>
    <row r="28" spans="1:20" ht="15.75" thickBot="1" x14ac:dyDescent="0.3">
      <c r="A28" s="102" t="s">
        <v>32</v>
      </c>
      <c r="B28" s="9"/>
      <c r="C28" s="10"/>
      <c r="D28" s="8" t="s">
        <v>292</v>
      </c>
      <c r="E28" s="9"/>
      <c r="F28" s="9"/>
      <c r="G28" s="10"/>
      <c r="H28" s="392" t="s">
        <v>214</v>
      </c>
      <c r="I28" s="393"/>
      <c r="J28" s="394"/>
      <c r="K28" s="392" t="s">
        <v>214</v>
      </c>
      <c r="L28" s="393"/>
      <c r="M28" s="394"/>
      <c r="N28" s="392" t="s">
        <v>215</v>
      </c>
      <c r="O28" s="393"/>
      <c r="P28" s="394"/>
      <c r="Q28" s="144" t="s">
        <v>216</v>
      </c>
      <c r="R28" s="145"/>
      <c r="S28" s="145"/>
      <c r="T28" s="146"/>
    </row>
    <row r="29" spans="1:20" ht="15" customHeight="1" thickBot="1" x14ac:dyDescent="0.3">
      <c r="A29" s="246" t="s">
        <v>300</v>
      </c>
      <c r="B29" s="247"/>
      <c r="C29" s="248"/>
      <c r="D29" s="255" t="s">
        <v>301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134"/>
    </row>
    <row r="30" spans="1:20" x14ac:dyDescent="0.25">
      <c r="A30" s="101" t="s">
        <v>50</v>
      </c>
      <c r="B30" s="2"/>
      <c r="C30" s="118"/>
      <c r="D30" s="269" t="s">
        <v>41</v>
      </c>
      <c r="E30" s="270"/>
      <c r="F30" s="270"/>
      <c r="G30" s="271"/>
      <c r="H30" s="138" t="s">
        <v>41</v>
      </c>
      <c r="I30" s="64"/>
      <c r="J30" s="65"/>
      <c r="K30" s="138" t="s">
        <v>41</v>
      </c>
      <c r="L30" s="64"/>
      <c r="M30" s="65"/>
      <c r="N30" s="138" t="s">
        <v>41</v>
      </c>
      <c r="O30" s="64"/>
      <c r="P30" s="66"/>
      <c r="Q30" s="138" t="s">
        <v>41</v>
      </c>
      <c r="R30" s="139"/>
      <c r="S30" s="64"/>
      <c r="T30" s="65"/>
    </row>
    <row r="31" spans="1:20" ht="27.75" customHeight="1" x14ac:dyDescent="0.25">
      <c r="A31" s="4"/>
      <c r="B31" s="119"/>
      <c r="C31" s="120"/>
      <c r="D31" s="252" t="s">
        <v>43</v>
      </c>
      <c r="E31" s="253"/>
      <c r="F31" s="253"/>
      <c r="G31" s="254"/>
      <c r="H31" s="252" t="s">
        <v>43</v>
      </c>
      <c r="I31" s="253"/>
      <c r="J31" s="254"/>
      <c r="K31" s="252" t="s">
        <v>55</v>
      </c>
      <c r="L31" s="253"/>
      <c r="M31" s="254"/>
      <c r="N31" s="252" t="s">
        <v>111</v>
      </c>
      <c r="O31" s="253"/>
      <c r="P31" s="254"/>
      <c r="Q31" s="252" t="s">
        <v>43</v>
      </c>
      <c r="R31" s="253"/>
      <c r="S31" s="253"/>
      <c r="T31" s="254"/>
    </row>
    <row r="32" spans="1:20" ht="22.5" customHeight="1" x14ac:dyDescent="0.25">
      <c r="A32" s="4"/>
      <c r="B32" s="5"/>
      <c r="C32" s="6"/>
      <c r="D32" s="385" t="s">
        <v>44</v>
      </c>
      <c r="E32" s="378"/>
      <c r="F32" s="378"/>
      <c r="G32" s="379"/>
      <c r="H32" s="140" t="s">
        <v>44</v>
      </c>
      <c r="I32" s="141"/>
      <c r="J32" s="142"/>
      <c r="K32" s="140" t="s">
        <v>67</v>
      </c>
      <c r="L32" s="141"/>
      <c r="M32" s="142"/>
      <c r="N32" s="140" t="s">
        <v>67</v>
      </c>
      <c r="O32" s="141"/>
      <c r="P32" s="141"/>
      <c r="Q32" s="140" t="s">
        <v>75</v>
      </c>
      <c r="R32" s="141"/>
      <c r="S32" s="141"/>
      <c r="T32" s="142"/>
    </row>
    <row r="33" spans="1:20" x14ac:dyDescent="0.25">
      <c r="A33" s="4"/>
      <c r="B33" s="5"/>
      <c r="C33" s="6"/>
      <c r="D33" s="266" t="s">
        <v>42</v>
      </c>
      <c r="E33" s="267"/>
      <c r="F33" s="267"/>
      <c r="G33" s="268"/>
      <c r="H33" s="136" t="s">
        <v>42</v>
      </c>
      <c r="I33" s="141"/>
      <c r="J33" s="142"/>
      <c r="K33" s="136" t="s">
        <v>42</v>
      </c>
      <c r="L33" s="141"/>
      <c r="M33" s="142"/>
      <c r="N33" s="136" t="s">
        <v>42</v>
      </c>
      <c r="O33" s="141"/>
      <c r="P33" s="141"/>
      <c r="Q33" s="136" t="s">
        <v>42</v>
      </c>
      <c r="R33" s="137"/>
      <c r="S33" s="141"/>
      <c r="T33" s="142"/>
    </row>
    <row r="34" spans="1:20" ht="24.75" customHeight="1" x14ac:dyDescent="0.25">
      <c r="A34" s="4"/>
      <c r="B34" s="5"/>
      <c r="C34" s="6"/>
      <c r="D34" s="252" t="s">
        <v>45</v>
      </c>
      <c r="E34" s="253"/>
      <c r="F34" s="253"/>
      <c r="G34" s="254"/>
      <c r="H34" s="252" t="s">
        <v>45</v>
      </c>
      <c r="I34" s="253"/>
      <c r="J34" s="254"/>
      <c r="K34" s="252" t="s">
        <v>225</v>
      </c>
      <c r="L34" s="253"/>
      <c r="M34" s="254"/>
      <c r="N34" s="252" t="s">
        <v>241</v>
      </c>
      <c r="O34" s="253"/>
      <c r="P34" s="254"/>
      <c r="Q34" s="252" t="s">
        <v>227</v>
      </c>
      <c r="R34" s="253"/>
      <c r="S34" s="253"/>
      <c r="T34" s="254"/>
    </row>
    <row r="35" spans="1:20" ht="24.75" customHeight="1" x14ac:dyDescent="0.25">
      <c r="A35" s="4"/>
      <c r="B35" s="5"/>
      <c r="C35" s="6"/>
      <c r="D35" s="252" t="s">
        <v>46</v>
      </c>
      <c r="E35" s="253"/>
      <c r="F35" s="253"/>
      <c r="G35" s="254"/>
      <c r="H35" s="252" t="s">
        <v>46</v>
      </c>
      <c r="I35" s="253"/>
      <c r="J35" s="254"/>
      <c r="K35" s="252" t="s">
        <v>226</v>
      </c>
      <c r="L35" s="253"/>
      <c r="M35" s="254"/>
      <c r="N35" s="252"/>
      <c r="O35" s="253"/>
      <c r="P35" s="254"/>
      <c r="Q35" s="252"/>
      <c r="R35" s="253"/>
      <c r="S35" s="253"/>
      <c r="T35" s="254"/>
    </row>
    <row r="36" spans="1:20" x14ac:dyDescent="0.25">
      <c r="A36" s="4"/>
      <c r="B36" s="5"/>
      <c r="C36" s="6"/>
      <c r="D36" s="266" t="s">
        <v>47</v>
      </c>
      <c r="E36" s="267"/>
      <c r="F36" s="267"/>
      <c r="G36" s="268"/>
      <c r="H36" s="136" t="s">
        <v>47</v>
      </c>
      <c r="I36" s="141"/>
      <c r="J36" s="142"/>
      <c r="K36" s="136" t="s">
        <v>47</v>
      </c>
      <c r="L36" s="141"/>
      <c r="M36" s="142"/>
      <c r="N36" s="136" t="s">
        <v>47</v>
      </c>
      <c r="O36" s="141"/>
      <c r="P36" s="141"/>
      <c r="Q36" s="136" t="s">
        <v>47</v>
      </c>
      <c r="R36" s="137"/>
      <c r="S36" s="141"/>
      <c r="T36" s="142"/>
    </row>
    <row r="37" spans="1:20" x14ac:dyDescent="0.25">
      <c r="A37" s="4"/>
      <c r="B37" s="5"/>
      <c r="C37" s="6"/>
      <c r="D37" s="385" t="s">
        <v>48</v>
      </c>
      <c r="E37" s="378"/>
      <c r="F37" s="378"/>
      <c r="G37" s="379"/>
      <c r="H37" s="140" t="s">
        <v>48</v>
      </c>
      <c r="I37" s="141"/>
      <c r="J37" s="142"/>
      <c r="K37" s="140" t="s">
        <v>57</v>
      </c>
      <c r="L37" s="141"/>
      <c r="M37" s="142"/>
      <c r="N37" s="140" t="s">
        <v>57</v>
      </c>
      <c r="O37" s="141"/>
      <c r="P37" s="141"/>
      <c r="Q37" s="140" t="s">
        <v>57</v>
      </c>
      <c r="R37" s="141"/>
      <c r="S37" s="141"/>
      <c r="T37" s="142"/>
    </row>
    <row r="38" spans="1:20" ht="15.75" thickBot="1" x14ac:dyDescent="0.3">
      <c r="A38" s="4"/>
      <c r="B38" s="5"/>
      <c r="C38" s="6"/>
      <c r="D38" s="263" t="s">
        <v>240</v>
      </c>
      <c r="E38" s="264"/>
      <c r="F38" s="264"/>
      <c r="G38" s="265"/>
      <c r="H38" s="136" t="s">
        <v>240</v>
      </c>
      <c r="I38" s="141"/>
      <c r="J38" s="142"/>
      <c r="K38" s="135" t="s">
        <v>74</v>
      </c>
      <c r="L38" s="71"/>
      <c r="M38" s="72"/>
      <c r="N38" s="136" t="s">
        <v>78</v>
      </c>
      <c r="O38" s="141"/>
      <c r="P38" s="141"/>
      <c r="Q38" s="136" t="s">
        <v>211</v>
      </c>
      <c r="R38" s="137"/>
      <c r="S38" s="71"/>
      <c r="T38" s="72"/>
    </row>
    <row r="39" spans="1:20" ht="58.5" customHeight="1" thickBot="1" x14ac:dyDescent="0.3">
      <c r="A39" s="227" t="s">
        <v>321</v>
      </c>
      <c r="B39" s="228"/>
      <c r="C39" s="229"/>
      <c r="D39" s="249" t="s">
        <v>383</v>
      </c>
      <c r="E39" s="250"/>
      <c r="F39" s="250"/>
      <c r="G39" s="251"/>
      <c r="H39" s="249" t="s">
        <v>386</v>
      </c>
      <c r="I39" s="250"/>
      <c r="J39" s="251"/>
      <c r="K39" s="249" t="s">
        <v>390</v>
      </c>
      <c r="L39" s="250"/>
      <c r="M39" s="251"/>
      <c r="N39" s="249" t="s">
        <v>394</v>
      </c>
      <c r="O39" s="250"/>
      <c r="P39" s="251"/>
      <c r="Q39" s="249" t="s">
        <v>397</v>
      </c>
      <c r="R39" s="250"/>
      <c r="S39" s="250"/>
      <c r="T39" s="251"/>
    </row>
    <row r="40" spans="1:20" ht="16.5" thickBot="1" x14ac:dyDescent="0.3">
      <c r="A40" s="279" t="s">
        <v>257</v>
      </c>
      <c r="B40" s="281"/>
      <c r="C40" s="280"/>
      <c r="D40" s="276" t="s">
        <v>245</v>
      </c>
      <c r="E40" s="277"/>
      <c r="F40" s="277"/>
      <c r="G40" s="277"/>
      <c r="H40" s="276" t="s">
        <v>246</v>
      </c>
      <c r="I40" s="277"/>
      <c r="J40" s="278"/>
      <c r="K40" s="276" t="s">
        <v>247</v>
      </c>
      <c r="L40" s="277"/>
      <c r="M40" s="278"/>
      <c r="N40" s="276" t="s">
        <v>248</v>
      </c>
      <c r="O40" s="277"/>
      <c r="P40" s="278"/>
      <c r="Q40" s="276" t="s">
        <v>249</v>
      </c>
      <c r="R40" s="277"/>
      <c r="S40" s="277"/>
      <c r="T40" s="278"/>
    </row>
    <row r="41" spans="1:20" ht="15.75" thickBot="1" x14ac:dyDescent="0.3">
      <c r="A41" s="104" t="s">
        <v>79</v>
      </c>
      <c r="B41" s="16"/>
      <c r="C41" s="121"/>
      <c r="D41" s="15" t="s">
        <v>295</v>
      </c>
      <c r="E41" s="16"/>
      <c r="F41" s="16"/>
      <c r="G41" s="17"/>
      <c r="H41" s="282" t="s">
        <v>218</v>
      </c>
      <c r="I41" s="283"/>
      <c r="J41" s="284"/>
      <c r="K41" s="282" t="s">
        <v>218</v>
      </c>
      <c r="L41" s="283"/>
      <c r="M41" s="284"/>
      <c r="N41" s="282" t="s">
        <v>218</v>
      </c>
      <c r="O41" s="283"/>
      <c r="P41" s="284"/>
      <c r="Q41" s="232" t="s">
        <v>423</v>
      </c>
      <c r="R41" s="16"/>
      <c r="S41" s="16"/>
      <c r="T41" s="17"/>
    </row>
    <row r="42" spans="1:20" ht="15" customHeight="1" thickBot="1" x14ac:dyDescent="0.3">
      <c r="A42" s="243" t="s">
        <v>298</v>
      </c>
      <c r="B42" s="244"/>
      <c r="C42" s="245"/>
      <c r="D42" s="372" t="s">
        <v>304</v>
      </c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114"/>
      <c r="T42" s="114"/>
    </row>
    <row r="43" spans="1:20" ht="16.5" thickBot="1" x14ac:dyDescent="0.3">
      <c r="A43" s="279" t="s">
        <v>258</v>
      </c>
      <c r="B43" s="281"/>
      <c r="C43" s="280"/>
      <c r="D43" s="276" t="s">
        <v>245</v>
      </c>
      <c r="E43" s="277"/>
      <c r="F43" s="277"/>
      <c r="G43" s="277"/>
      <c r="H43" s="276" t="s">
        <v>246</v>
      </c>
      <c r="I43" s="277"/>
      <c r="J43" s="278"/>
      <c r="K43" s="276" t="s">
        <v>247</v>
      </c>
      <c r="L43" s="277"/>
      <c r="M43" s="278"/>
      <c r="N43" s="276" t="s">
        <v>248</v>
      </c>
      <c r="O43" s="277"/>
      <c r="P43" s="278"/>
      <c r="Q43" s="276" t="s">
        <v>249</v>
      </c>
      <c r="R43" s="277"/>
      <c r="S43" s="277"/>
      <c r="T43" s="278"/>
    </row>
    <row r="44" spans="1:20" ht="48.75" customHeight="1" thickBot="1" x14ac:dyDescent="0.3">
      <c r="A44" s="133" t="s">
        <v>323</v>
      </c>
      <c r="B44" s="131"/>
      <c r="C44" s="196"/>
      <c r="D44" s="249" t="s">
        <v>382</v>
      </c>
      <c r="E44" s="250"/>
      <c r="F44" s="250"/>
      <c r="G44" s="251"/>
      <c r="H44" s="249" t="s">
        <v>324</v>
      </c>
      <c r="I44" s="250"/>
      <c r="J44" s="251"/>
      <c r="K44" s="249" t="s">
        <v>389</v>
      </c>
      <c r="L44" s="250"/>
      <c r="M44" s="251"/>
      <c r="N44" s="382" t="s">
        <v>392</v>
      </c>
      <c r="O44" s="383"/>
      <c r="P44" s="384"/>
      <c r="Q44" s="249"/>
      <c r="R44" s="250"/>
      <c r="S44" s="250"/>
      <c r="T44" s="251"/>
    </row>
    <row r="45" spans="1:20" x14ac:dyDescent="0.25">
      <c r="A45" s="101" t="s">
        <v>26</v>
      </c>
      <c r="B45" s="2" t="s">
        <v>186</v>
      </c>
      <c r="C45" s="52">
        <v>360</v>
      </c>
      <c r="D45" s="13" t="s">
        <v>170</v>
      </c>
      <c r="E45" s="34">
        <f>(C45*0.75)</f>
        <v>270</v>
      </c>
      <c r="F45" s="14"/>
      <c r="G45" s="7"/>
      <c r="H45" s="13" t="s">
        <v>170</v>
      </c>
      <c r="I45" s="34">
        <f>(C45*0.8)</f>
        <v>288</v>
      </c>
      <c r="J45" s="7"/>
      <c r="K45" s="53" t="s">
        <v>171</v>
      </c>
      <c r="L45" s="34">
        <f>(C45*0.85)</f>
        <v>306</v>
      </c>
      <c r="M45" s="33"/>
      <c r="N45" s="53" t="s">
        <v>213</v>
      </c>
      <c r="O45" s="34">
        <f>(C45*0.9)</f>
        <v>324</v>
      </c>
      <c r="P45" s="33"/>
      <c r="Q45" s="233" t="s">
        <v>423</v>
      </c>
      <c r="R45" s="32"/>
      <c r="S45" s="32"/>
      <c r="T45" s="33"/>
    </row>
    <row r="46" spans="1:20" ht="15.75" thickBot="1" x14ac:dyDescent="0.3">
      <c r="A46" s="100"/>
      <c r="B46" s="5"/>
      <c r="C46" s="6"/>
      <c r="D46" s="18"/>
      <c r="E46" s="19"/>
      <c r="F46" s="19"/>
      <c r="G46" s="40"/>
      <c r="H46" s="19"/>
      <c r="I46" s="19"/>
      <c r="J46" s="40"/>
      <c r="K46" s="18"/>
      <c r="L46" s="19"/>
      <c r="M46" s="40"/>
      <c r="N46" s="18"/>
      <c r="O46" s="19"/>
      <c r="P46" s="40"/>
      <c r="Q46" s="18"/>
      <c r="R46" s="19"/>
      <c r="S46" s="19"/>
      <c r="T46" s="40"/>
    </row>
    <row r="47" spans="1:20" x14ac:dyDescent="0.25">
      <c r="A47" s="395" t="s">
        <v>187</v>
      </c>
      <c r="B47" s="396"/>
      <c r="C47" s="397"/>
      <c r="D47" s="1" t="s">
        <v>85</v>
      </c>
      <c r="E47" s="2"/>
      <c r="F47" s="2"/>
      <c r="G47" s="3"/>
      <c r="H47" s="1" t="s">
        <v>6</v>
      </c>
      <c r="I47" s="2"/>
      <c r="J47" s="7"/>
      <c r="K47" s="1" t="s">
        <v>6</v>
      </c>
      <c r="L47" s="2"/>
      <c r="M47" s="3"/>
      <c r="N47" s="1" t="s">
        <v>7</v>
      </c>
      <c r="O47" s="2"/>
      <c r="P47" s="3"/>
      <c r="Q47" s="1"/>
      <c r="R47" s="2"/>
      <c r="S47" s="2"/>
      <c r="T47" s="3"/>
    </row>
    <row r="48" spans="1:20" x14ac:dyDescent="0.25">
      <c r="A48" s="386" t="s">
        <v>30</v>
      </c>
      <c r="B48" s="387"/>
      <c r="C48" s="388"/>
      <c r="D48" s="4" t="s">
        <v>85</v>
      </c>
      <c r="E48" s="5"/>
      <c r="F48" s="5"/>
      <c r="G48" s="6"/>
      <c r="H48" s="4" t="s">
        <v>6</v>
      </c>
      <c r="I48" s="5"/>
      <c r="J48" s="6"/>
      <c r="K48" s="4" t="s">
        <v>6</v>
      </c>
      <c r="L48" s="5"/>
      <c r="M48" s="6"/>
      <c r="N48" s="4" t="s">
        <v>7</v>
      </c>
      <c r="O48" s="5"/>
      <c r="P48" s="6"/>
      <c r="Q48" s="4"/>
      <c r="R48" s="5"/>
      <c r="S48" s="5"/>
      <c r="T48" s="6"/>
    </row>
    <row r="49" spans="1:20" ht="15.75" thickBot="1" x14ac:dyDescent="0.3">
      <c r="A49" s="401" t="s">
        <v>188</v>
      </c>
      <c r="B49" s="402"/>
      <c r="C49" s="403"/>
      <c r="D49" s="8" t="s">
        <v>189</v>
      </c>
      <c r="E49" s="9"/>
      <c r="F49" s="9"/>
      <c r="G49" s="10"/>
      <c r="H49" s="8" t="s">
        <v>190</v>
      </c>
      <c r="I49" s="9"/>
      <c r="J49" s="10"/>
      <c r="K49" s="8" t="s">
        <v>191</v>
      </c>
      <c r="L49" s="9"/>
      <c r="M49" s="10"/>
      <c r="N49" s="8" t="s">
        <v>192</v>
      </c>
      <c r="O49" s="9"/>
      <c r="P49" s="10"/>
      <c r="Q49" s="8"/>
      <c r="R49" s="9"/>
      <c r="S49" s="9"/>
      <c r="T49" s="10"/>
    </row>
    <row r="50" spans="1:20" x14ac:dyDescent="0.25">
      <c r="A50" s="100" t="s">
        <v>177</v>
      </c>
      <c r="B50" s="5"/>
      <c r="C50" s="5"/>
      <c r="D50" s="5" t="s">
        <v>183</v>
      </c>
      <c r="E50" s="5"/>
      <c r="F50" s="5"/>
      <c r="G50" s="5"/>
      <c r="H50" s="1" t="s">
        <v>178</v>
      </c>
      <c r="I50" s="2"/>
      <c r="J50" s="3"/>
      <c r="K50" s="1" t="s">
        <v>178</v>
      </c>
      <c r="L50" s="2"/>
      <c r="M50" s="3"/>
      <c r="N50" s="1" t="s">
        <v>178</v>
      </c>
      <c r="O50" s="2"/>
      <c r="P50" s="3"/>
      <c r="Q50" s="1"/>
      <c r="R50" s="2"/>
      <c r="S50" s="2"/>
      <c r="T50" s="3"/>
    </row>
    <row r="51" spans="1:20" x14ac:dyDescent="0.25">
      <c r="A51" s="252" t="s">
        <v>244</v>
      </c>
      <c r="B51" s="253"/>
      <c r="C51" s="253"/>
      <c r="D51" s="253"/>
      <c r="E51" s="253"/>
      <c r="F51" s="253"/>
      <c r="G51" s="254"/>
      <c r="H51" s="44"/>
      <c r="I51" s="45"/>
      <c r="J51" s="46"/>
      <c r="K51" s="44"/>
      <c r="L51" s="45"/>
      <c r="M51" s="46"/>
      <c r="N51" s="44"/>
      <c r="O51" s="45"/>
      <c r="P51" s="46"/>
      <c r="Q51" s="44"/>
      <c r="R51" s="45"/>
      <c r="S51" s="45"/>
      <c r="T51" s="46"/>
    </row>
    <row r="52" spans="1:20" x14ac:dyDescent="0.25">
      <c r="A52" s="252"/>
      <c r="B52" s="253"/>
      <c r="C52" s="253"/>
      <c r="D52" s="253"/>
      <c r="E52" s="253"/>
      <c r="F52" s="253"/>
      <c r="G52" s="254"/>
      <c r="H52" s="44"/>
      <c r="I52" s="45"/>
      <c r="J52" s="46"/>
      <c r="K52" s="44"/>
      <c r="L52" s="45"/>
      <c r="M52" s="46"/>
      <c r="N52" s="44"/>
      <c r="O52" s="45"/>
      <c r="P52" s="46"/>
      <c r="Q52" s="44"/>
      <c r="R52" s="45"/>
      <c r="S52" s="45"/>
      <c r="T52" s="46"/>
    </row>
    <row r="53" spans="1:20" x14ac:dyDescent="0.25">
      <c r="A53" s="252"/>
      <c r="B53" s="253"/>
      <c r="C53" s="253"/>
      <c r="D53" s="253"/>
      <c r="E53" s="253"/>
      <c r="F53" s="253"/>
      <c r="G53" s="254"/>
      <c r="H53" s="44"/>
      <c r="I53" s="45"/>
      <c r="J53" s="46"/>
      <c r="K53" s="44"/>
      <c r="L53" s="45"/>
      <c r="M53" s="46"/>
      <c r="N53" s="44"/>
      <c r="O53" s="45"/>
      <c r="P53" s="46"/>
      <c r="Q53" s="44"/>
      <c r="R53" s="45"/>
      <c r="S53" s="45"/>
      <c r="T53" s="46"/>
    </row>
    <row r="54" spans="1:20" x14ac:dyDescent="0.25">
      <c r="A54" s="252"/>
      <c r="B54" s="253"/>
      <c r="C54" s="253"/>
      <c r="D54" s="253"/>
      <c r="E54" s="253"/>
      <c r="F54" s="253"/>
      <c r="G54" s="254"/>
      <c r="H54" s="44"/>
      <c r="I54" s="45"/>
      <c r="J54" s="46"/>
      <c r="K54" s="44"/>
      <c r="L54" s="45"/>
      <c r="M54" s="46"/>
      <c r="N54" s="44"/>
      <c r="O54" s="45"/>
      <c r="P54" s="46"/>
      <c r="Q54" s="44"/>
      <c r="R54" s="45"/>
      <c r="S54" s="45"/>
      <c r="T54" s="46"/>
    </row>
    <row r="55" spans="1:20" ht="15.75" thickBot="1" x14ac:dyDescent="0.3">
      <c r="A55" s="252"/>
      <c r="B55" s="253"/>
      <c r="C55" s="253"/>
      <c r="D55" s="253"/>
      <c r="E55" s="253"/>
      <c r="F55" s="253"/>
      <c r="G55" s="254"/>
      <c r="H55" s="44"/>
      <c r="I55" s="45"/>
      <c r="J55" s="46"/>
      <c r="K55" s="44"/>
      <c r="L55" s="45"/>
      <c r="M55" s="46"/>
      <c r="N55" s="44"/>
      <c r="O55" s="45"/>
      <c r="P55" s="46"/>
      <c r="Q55" s="44"/>
      <c r="R55" s="45"/>
      <c r="S55" s="45"/>
      <c r="T55" s="46"/>
    </row>
    <row r="56" spans="1:20" ht="15" customHeight="1" thickBot="1" x14ac:dyDescent="0.3">
      <c r="A56" s="246" t="s">
        <v>300</v>
      </c>
      <c r="B56" s="247"/>
      <c r="C56" s="248"/>
      <c r="D56" s="255" t="s">
        <v>301</v>
      </c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134"/>
    </row>
    <row r="57" spans="1:20" x14ac:dyDescent="0.25">
      <c r="A57" s="395" t="s">
        <v>59</v>
      </c>
      <c r="B57" s="396"/>
      <c r="C57" s="397"/>
      <c r="D57" s="328" t="s">
        <v>296</v>
      </c>
      <c r="E57" s="329"/>
      <c r="F57" s="329"/>
      <c r="G57" s="330"/>
      <c r="H57" s="1" t="s">
        <v>64</v>
      </c>
      <c r="I57" s="2"/>
      <c r="J57" s="7"/>
      <c r="K57" s="1" t="s">
        <v>156</v>
      </c>
      <c r="L57" s="2"/>
      <c r="M57" s="3"/>
      <c r="N57" s="1"/>
      <c r="O57" s="2"/>
      <c r="P57" s="3"/>
      <c r="Q57" s="1"/>
      <c r="R57" s="2"/>
      <c r="S57" s="2"/>
      <c r="T57" s="3"/>
    </row>
    <row r="58" spans="1:20" x14ac:dyDescent="0.25">
      <c r="A58" s="4"/>
      <c r="B58" s="119"/>
      <c r="C58" s="120"/>
      <c r="D58" s="252"/>
      <c r="E58" s="253"/>
      <c r="F58" s="253"/>
      <c r="G58" s="254"/>
      <c r="H58" s="4" t="s">
        <v>61</v>
      </c>
      <c r="I58" s="28">
        <f>0.066*G19</f>
        <v>4.6750000000000007E-2</v>
      </c>
      <c r="J58" s="6"/>
      <c r="K58" s="4" t="s">
        <v>61</v>
      </c>
      <c r="L58" s="28">
        <f>0.066*G19</f>
        <v>4.6750000000000007E-2</v>
      </c>
      <c r="M58" s="6"/>
      <c r="N58" s="4"/>
      <c r="O58" s="26"/>
      <c r="P58" s="6"/>
      <c r="Q58" s="4"/>
      <c r="R58" s="5"/>
      <c r="S58" s="26"/>
      <c r="T58" s="6"/>
    </row>
    <row r="59" spans="1:20" x14ac:dyDescent="0.25">
      <c r="A59" s="389" t="s">
        <v>127</v>
      </c>
      <c r="B59" s="390"/>
      <c r="C59" s="391"/>
      <c r="D59" s="4"/>
      <c r="E59" s="5"/>
      <c r="F59" s="5"/>
      <c r="G59" s="6"/>
      <c r="H59" s="4" t="s">
        <v>202</v>
      </c>
      <c r="I59" s="5"/>
      <c r="J59" s="6"/>
      <c r="K59" s="4" t="s">
        <v>202</v>
      </c>
      <c r="L59" s="5"/>
      <c r="M59" s="6"/>
      <c r="N59" s="4"/>
      <c r="O59" s="5"/>
      <c r="P59" s="6"/>
      <c r="Q59" s="4"/>
      <c r="R59" s="5"/>
      <c r="S59" s="5"/>
      <c r="T59" s="6"/>
    </row>
    <row r="60" spans="1:20" x14ac:dyDescent="0.25">
      <c r="A60" s="4"/>
      <c r="B60" s="5"/>
      <c r="C60" s="6"/>
      <c r="D60" s="4"/>
      <c r="E60" s="5"/>
      <c r="F60" s="5"/>
      <c r="G60" s="6"/>
      <c r="H60" s="4"/>
      <c r="I60" s="5"/>
      <c r="J60" s="6"/>
      <c r="K60" s="4" t="s">
        <v>219</v>
      </c>
      <c r="L60" s="26"/>
      <c r="M60" s="6"/>
      <c r="N60" s="4" t="s">
        <v>155</v>
      </c>
      <c r="O60" s="5"/>
      <c r="P60" s="6"/>
      <c r="Q60" s="4"/>
      <c r="R60" s="5"/>
      <c r="S60" s="5"/>
      <c r="T60" s="6"/>
    </row>
    <row r="61" spans="1:20" x14ac:dyDescent="0.25">
      <c r="A61" s="4"/>
      <c r="B61" s="5"/>
      <c r="C61" s="6"/>
      <c r="D61" s="4"/>
      <c r="E61" s="5"/>
      <c r="F61" s="5"/>
      <c r="G61" s="6"/>
      <c r="H61" s="4"/>
      <c r="I61" s="5"/>
      <c r="J61" s="6"/>
      <c r="K61" s="4" t="s">
        <v>61</v>
      </c>
      <c r="L61" s="28">
        <f>0.026*G19</f>
        <v>1.8416666666666668E-2</v>
      </c>
      <c r="M61" s="6"/>
      <c r="N61" s="4" t="s">
        <v>61</v>
      </c>
      <c r="O61" s="28">
        <f>0.025*G19</f>
        <v>1.7708333333333336E-2</v>
      </c>
      <c r="P61" s="6"/>
      <c r="Q61" s="4"/>
      <c r="R61" s="5"/>
      <c r="S61" s="26"/>
      <c r="T61" s="6"/>
    </row>
    <row r="62" spans="1:20" ht="15.75" thickBot="1" x14ac:dyDescent="0.3">
      <c r="A62" s="4"/>
      <c r="B62" s="5"/>
      <c r="C62" s="6"/>
      <c r="D62" s="4"/>
      <c r="E62" s="5"/>
      <c r="F62" s="5"/>
      <c r="G62" s="6"/>
      <c r="H62" s="4"/>
      <c r="I62" s="5"/>
      <c r="J62" s="6"/>
      <c r="K62" s="4" t="s">
        <v>206</v>
      </c>
      <c r="L62" s="5"/>
      <c r="M62" s="6"/>
      <c r="N62" s="4" t="s">
        <v>220</v>
      </c>
      <c r="O62" s="5"/>
      <c r="P62" s="6"/>
      <c r="Q62" s="4"/>
      <c r="R62" s="5"/>
      <c r="S62" s="5"/>
      <c r="T62" s="6"/>
    </row>
    <row r="63" spans="1:20" ht="47.25" customHeight="1" thickBot="1" x14ac:dyDescent="0.3">
      <c r="A63" s="227" t="s">
        <v>321</v>
      </c>
      <c r="B63" s="228"/>
      <c r="C63" s="229"/>
      <c r="D63" s="249" t="s">
        <v>383</v>
      </c>
      <c r="E63" s="250"/>
      <c r="F63" s="250"/>
      <c r="G63" s="251"/>
      <c r="H63" s="249" t="s">
        <v>386</v>
      </c>
      <c r="I63" s="250"/>
      <c r="J63" s="251"/>
      <c r="K63" s="249" t="s">
        <v>325</v>
      </c>
      <c r="L63" s="250"/>
      <c r="M63" s="251"/>
      <c r="N63" s="249" t="s">
        <v>395</v>
      </c>
      <c r="O63" s="250"/>
      <c r="P63" s="251"/>
      <c r="Q63" s="249"/>
      <c r="R63" s="250"/>
      <c r="S63" s="250"/>
      <c r="T63" s="251"/>
    </row>
    <row r="64" spans="1:20" ht="16.5" thickBot="1" x14ac:dyDescent="0.3">
      <c r="A64" s="279" t="s">
        <v>259</v>
      </c>
      <c r="B64" s="281"/>
      <c r="C64" s="280"/>
      <c r="D64" s="276" t="s">
        <v>245</v>
      </c>
      <c r="E64" s="277"/>
      <c r="F64" s="277"/>
      <c r="G64" s="277"/>
      <c r="H64" s="276" t="s">
        <v>246</v>
      </c>
      <c r="I64" s="277"/>
      <c r="J64" s="278"/>
      <c r="K64" s="276" t="s">
        <v>247</v>
      </c>
      <c r="L64" s="277"/>
      <c r="M64" s="278"/>
      <c r="N64" s="276" t="s">
        <v>248</v>
      </c>
      <c r="O64" s="277"/>
      <c r="P64" s="278"/>
      <c r="Q64" s="276" t="s">
        <v>249</v>
      </c>
      <c r="R64" s="277"/>
      <c r="S64" s="277"/>
      <c r="T64" s="278"/>
    </row>
    <row r="65" spans="1:20" ht="48.75" customHeight="1" thickBot="1" x14ac:dyDescent="0.3">
      <c r="A65" s="133" t="s">
        <v>323</v>
      </c>
      <c r="B65" s="131"/>
      <c r="C65" s="196"/>
      <c r="D65" s="249" t="s">
        <v>382</v>
      </c>
      <c r="E65" s="250"/>
      <c r="F65" s="250"/>
      <c r="G65" s="251"/>
      <c r="H65" s="249" t="s">
        <v>324</v>
      </c>
      <c r="I65" s="250"/>
      <c r="J65" s="251"/>
      <c r="K65" s="249" t="s">
        <v>389</v>
      </c>
      <c r="L65" s="250"/>
      <c r="M65" s="251"/>
      <c r="N65" s="382" t="s">
        <v>392</v>
      </c>
      <c r="O65" s="383"/>
      <c r="P65" s="384"/>
      <c r="Q65" s="249"/>
      <c r="R65" s="250"/>
      <c r="S65" s="250"/>
      <c r="T65" s="251"/>
    </row>
    <row r="66" spans="1:20" x14ac:dyDescent="0.25">
      <c r="A66" s="395" t="s">
        <v>4</v>
      </c>
      <c r="B66" s="396"/>
      <c r="C66" s="397"/>
      <c r="D66" s="47" t="s">
        <v>85</v>
      </c>
      <c r="E66" s="30"/>
      <c r="F66" s="30"/>
      <c r="G66" s="31"/>
      <c r="H66" s="47" t="s">
        <v>0</v>
      </c>
      <c r="I66" s="30"/>
      <c r="J66" s="31"/>
      <c r="K66" s="47" t="s">
        <v>0</v>
      </c>
      <c r="L66" s="30"/>
      <c r="M66" s="31"/>
      <c r="N66" s="47" t="s">
        <v>11</v>
      </c>
      <c r="O66" s="30"/>
      <c r="P66" s="31"/>
      <c r="Q66" s="234" t="s">
        <v>423</v>
      </c>
      <c r="R66" s="30"/>
      <c r="S66" s="30"/>
      <c r="T66" s="31"/>
    </row>
    <row r="67" spans="1:20" ht="15.75" thickBot="1" x14ac:dyDescent="0.3">
      <c r="A67" s="4"/>
      <c r="B67" s="5"/>
      <c r="C67" s="6"/>
      <c r="D67" s="48"/>
      <c r="E67" s="49"/>
      <c r="F67" s="49"/>
      <c r="G67" s="41"/>
      <c r="H67" s="49"/>
      <c r="I67" s="49"/>
      <c r="J67" s="41"/>
      <c r="K67" s="48"/>
      <c r="L67" s="49"/>
      <c r="M67" s="41"/>
      <c r="N67" s="48"/>
      <c r="O67" s="49"/>
      <c r="P67" s="41"/>
      <c r="Q67" s="48"/>
      <c r="R67" s="49"/>
      <c r="S67" s="49"/>
      <c r="T67" s="41"/>
    </row>
    <row r="68" spans="1:20" x14ac:dyDescent="0.25">
      <c r="A68" s="395" t="s">
        <v>172</v>
      </c>
      <c r="B68" s="396"/>
      <c r="C68" s="397"/>
      <c r="D68" s="1" t="s">
        <v>173</v>
      </c>
      <c r="E68" s="2"/>
      <c r="F68" s="2"/>
      <c r="G68" s="38">
        <f>((G16*0.6)+G16)</f>
        <v>33.6</v>
      </c>
      <c r="H68" s="404" t="s">
        <v>173</v>
      </c>
      <c r="I68" s="405"/>
      <c r="J68" s="35">
        <f>((G16*0.7)+G16)</f>
        <v>35.700000000000003</v>
      </c>
      <c r="K68" s="1" t="s">
        <v>173</v>
      </c>
      <c r="L68" s="2"/>
      <c r="M68" s="35">
        <f>((G16*0.7)+G16)</f>
        <v>35.700000000000003</v>
      </c>
      <c r="N68" s="1" t="s">
        <v>173</v>
      </c>
      <c r="O68" s="2"/>
      <c r="P68" s="35">
        <f>((G16*0.8)+G16)</f>
        <v>37.799999999999997</v>
      </c>
      <c r="Q68" s="1"/>
      <c r="R68" s="2"/>
      <c r="S68" s="2"/>
      <c r="T68" s="33"/>
    </row>
    <row r="69" spans="1:20" x14ac:dyDescent="0.25">
      <c r="A69" s="386" t="s">
        <v>182</v>
      </c>
      <c r="B69" s="387"/>
      <c r="C69" s="388"/>
      <c r="D69" s="4" t="s">
        <v>194</v>
      </c>
      <c r="E69" s="5"/>
      <c r="F69" s="5"/>
      <c r="G69" s="6"/>
      <c r="H69" s="389" t="s">
        <v>214</v>
      </c>
      <c r="I69" s="390"/>
      <c r="J69" s="391"/>
      <c r="K69" s="389" t="s">
        <v>214</v>
      </c>
      <c r="L69" s="390"/>
      <c r="M69" s="391"/>
      <c r="N69" s="389" t="s">
        <v>215</v>
      </c>
      <c r="O69" s="390"/>
      <c r="P69" s="391"/>
      <c r="Q69" s="389"/>
      <c r="R69" s="390"/>
      <c r="S69" s="390"/>
      <c r="T69" s="391"/>
    </row>
    <row r="70" spans="1:20" ht="17.25" customHeight="1" thickBot="1" x14ac:dyDescent="0.3">
      <c r="A70" s="219" t="s">
        <v>32</v>
      </c>
      <c r="B70" s="105"/>
      <c r="C70" s="223"/>
      <c r="D70" s="8" t="s">
        <v>184</v>
      </c>
      <c r="E70" s="9"/>
      <c r="F70" s="9"/>
      <c r="G70" s="10"/>
      <c r="H70" s="392" t="s">
        <v>214</v>
      </c>
      <c r="I70" s="393"/>
      <c r="J70" s="394"/>
      <c r="K70" s="392" t="s">
        <v>214</v>
      </c>
      <c r="L70" s="393"/>
      <c r="M70" s="394"/>
      <c r="N70" s="392" t="s">
        <v>215</v>
      </c>
      <c r="O70" s="393"/>
      <c r="P70" s="394"/>
      <c r="Q70" s="392"/>
      <c r="R70" s="393"/>
      <c r="S70" s="393"/>
      <c r="T70" s="394"/>
    </row>
    <row r="71" spans="1:20" ht="12.75" customHeight="1" thickBot="1" x14ac:dyDescent="0.3">
      <c r="A71" s="369" t="s">
        <v>300</v>
      </c>
      <c r="B71" s="370"/>
      <c r="C71" s="371"/>
      <c r="D71" s="256" t="s">
        <v>301</v>
      </c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134"/>
    </row>
    <row r="72" spans="1:20" ht="24" customHeight="1" x14ac:dyDescent="0.25">
      <c r="A72" s="101" t="s">
        <v>50</v>
      </c>
      <c r="B72" s="2"/>
      <c r="C72" s="118"/>
      <c r="D72" s="376" t="s">
        <v>41</v>
      </c>
      <c r="E72" s="376"/>
      <c r="F72" s="376"/>
      <c r="G72" s="377"/>
      <c r="H72" s="22" t="s">
        <v>41</v>
      </c>
      <c r="I72" s="2"/>
      <c r="J72" s="7"/>
      <c r="K72" s="22" t="s">
        <v>41</v>
      </c>
      <c r="L72" s="2"/>
      <c r="M72" s="7"/>
      <c r="N72" s="22" t="s">
        <v>41</v>
      </c>
      <c r="O72" s="2"/>
      <c r="P72" s="7"/>
      <c r="Q72" s="22"/>
      <c r="R72" s="29"/>
      <c r="S72" s="2"/>
      <c r="T72" s="7"/>
    </row>
    <row r="73" spans="1:20" ht="17.25" customHeight="1" x14ac:dyDescent="0.25">
      <c r="A73" s="4"/>
      <c r="B73" s="119"/>
      <c r="C73" s="120"/>
      <c r="D73" s="253" t="s">
        <v>43</v>
      </c>
      <c r="E73" s="253"/>
      <c r="F73" s="253"/>
      <c r="G73" s="254"/>
      <c r="H73" s="252" t="s">
        <v>43</v>
      </c>
      <c r="I73" s="253"/>
      <c r="J73" s="254"/>
      <c r="K73" s="252" t="s">
        <v>228</v>
      </c>
      <c r="L73" s="253"/>
      <c r="M73" s="254"/>
      <c r="N73" s="252" t="s">
        <v>71</v>
      </c>
      <c r="O73" s="253"/>
      <c r="P73" s="254"/>
      <c r="Q73" s="252"/>
      <c r="R73" s="253"/>
      <c r="S73" s="253"/>
      <c r="T73" s="254"/>
    </row>
    <row r="74" spans="1:20" ht="12.75" customHeight="1" x14ac:dyDescent="0.25">
      <c r="A74" s="4"/>
      <c r="B74" s="5"/>
      <c r="C74" s="6"/>
      <c r="D74" s="253" t="s">
        <v>67</v>
      </c>
      <c r="E74" s="253"/>
      <c r="F74" s="253"/>
      <c r="G74" s="254"/>
      <c r="H74" s="252" t="s">
        <v>67</v>
      </c>
      <c r="I74" s="253"/>
      <c r="J74" s="254"/>
      <c r="K74" s="216" t="s">
        <v>147</v>
      </c>
      <c r="L74" s="217"/>
      <c r="M74" s="218"/>
      <c r="N74" s="216" t="s">
        <v>75</v>
      </c>
      <c r="O74" s="217"/>
      <c r="P74" s="218"/>
      <c r="Q74" s="216"/>
      <c r="R74" s="217"/>
      <c r="S74" s="217"/>
      <c r="T74" s="218"/>
    </row>
    <row r="75" spans="1:20" ht="23.25" customHeight="1" x14ac:dyDescent="0.25">
      <c r="A75" s="4"/>
      <c r="B75" s="5"/>
      <c r="C75" s="6"/>
      <c r="D75" s="267" t="s">
        <v>42</v>
      </c>
      <c r="E75" s="267"/>
      <c r="F75" s="267"/>
      <c r="G75" s="268"/>
      <c r="H75" s="59" t="s">
        <v>42</v>
      </c>
      <c r="I75" s="60"/>
      <c r="J75" s="61"/>
      <c r="K75" s="59" t="s">
        <v>42</v>
      </c>
      <c r="L75" s="60"/>
      <c r="M75" s="61"/>
      <c r="N75" s="59" t="s">
        <v>42</v>
      </c>
      <c r="O75" s="60"/>
      <c r="P75" s="61"/>
      <c r="Q75" s="59"/>
      <c r="R75" s="62"/>
      <c r="S75" s="60"/>
      <c r="T75" s="61"/>
    </row>
    <row r="76" spans="1:20" ht="25.5" customHeight="1" x14ac:dyDescent="0.25">
      <c r="A76" s="4"/>
      <c r="B76" s="105"/>
      <c r="C76" s="6"/>
      <c r="D76" s="253" t="s">
        <v>77</v>
      </c>
      <c r="E76" s="253"/>
      <c r="F76" s="253"/>
      <c r="G76" s="254"/>
      <c r="H76" s="373" t="s">
        <v>77</v>
      </c>
      <c r="I76" s="374"/>
      <c r="J76" s="375"/>
      <c r="K76" s="373" t="s">
        <v>197</v>
      </c>
      <c r="L76" s="374"/>
      <c r="M76" s="375"/>
      <c r="N76" s="373" t="s">
        <v>230</v>
      </c>
      <c r="O76" s="374"/>
      <c r="P76" s="375"/>
      <c r="Q76" s="373"/>
      <c r="R76" s="374"/>
      <c r="S76" s="374"/>
      <c r="T76" s="375"/>
    </row>
    <row r="77" spans="1:20" ht="15" customHeight="1" x14ac:dyDescent="0.25">
      <c r="A77" s="4"/>
      <c r="B77" s="5"/>
      <c r="C77" s="6"/>
      <c r="D77" s="253" t="s">
        <v>68</v>
      </c>
      <c r="E77" s="253"/>
      <c r="F77" s="253"/>
      <c r="G77" s="254"/>
      <c r="H77" s="373" t="s">
        <v>68</v>
      </c>
      <c r="I77" s="374"/>
      <c r="J77" s="375"/>
      <c r="K77" s="373" t="s">
        <v>229</v>
      </c>
      <c r="L77" s="380"/>
      <c r="M77" s="381"/>
      <c r="N77" s="373"/>
      <c r="O77" s="374"/>
      <c r="P77" s="375"/>
      <c r="Q77" s="373"/>
      <c r="R77" s="374"/>
      <c r="S77" s="380"/>
      <c r="T77" s="381"/>
    </row>
    <row r="78" spans="1:20" x14ac:dyDescent="0.25">
      <c r="A78" s="4"/>
      <c r="B78" s="5"/>
      <c r="C78" s="6"/>
      <c r="D78" s="267" t="s">
        <v>47</v>
      </c>
      <c r="E78" s="267"/>
      <c r="F78" s="267"/>
      <c r="G78" s="268"/>
      <c r="H78" s="23" t="s">
        <v>47</v>
      </c>
      <c r="I78" s="5"/>
      <c r="J78" s="6"/>
      <c r="K78" s="23" t="s">
        <v>47</v>
      </c>
      <c r="L78" s="5"/>
      <c r="M78" s="6"/>
      <c r="N78" s="23" t="s">
        <v>47</v>
      </c>
      <c r="O78" s="5"/>
      <c r="P78" s="6"/>
      <c r="Q78" s="23"/>
      <c r="R78" s="25"/>
      <c r="S78" s="5"/>
      <c r="T78" s="6"/>
    </row>
    <row r="79" spans="1:20" x14ac:dyDescent="0.25">
      <c r="A79" s="4"/>
      <c r="B79" s="5"/>
      <c r="C79" s="6"/>
      <c r="D79" s="378" t="s">
        <v>57</v>
      </c>
      <c r="E79" s="378"/>
      <c r="F79" s="378"/>
      <c r="G79" s="379"/>
      <c r="H79" s="4" t="s">
        <v>57</v>
      </c>
      <c r="I79" s="5"/>
      <c r="J79" s="6"/>
      <c r="K79" s="4" t="s">
        <v>48</v>
      </c>
      <c r="L79" s="5"/>
      <c r="M79" s="6"/>
      <c r="N79" s="4" t="s">
        <v>57</v>
      </c>
      <c r="O79" s="5"/>
      <c r="P79" s="6"/>
      <c r="Q79" s="4"/>
      <c r="R79" s="5"/>
      <c r="S79" s="5"/>
      <c r="T79" s="6"/>
    </row>
    <row r="80" spans="1:20" ht="15.75" thickBot="1" x14ac:dyDescent="0.3">
      <c r="A80" s="8"/>
      <c r="B80" s="9"/>
      <c r="C80" s="10"/>
      <c r="D80" s="264" t="s">
        <v>69</v>
      </c>
      <c r="E80" s="264"/>
      <c r="F80" s="264"/>
      <c r="G80" s="265"/>
      <c r="H80" s="24" t="s">
        <v>69</v>
      </c>
      <c r="I80" s="9"/>
      <c r="J80" s="10"/>
      <c r="K80" s="24" t="s">
        <v>242</v>
      </c>
      <c r="L80" s="9"/>
      <c r="M80" s="10"/>
      <c r="N80" s="24" t="s">
        <v>243</v>
      </c>
      <c r="O80" s="9"/>
      <c r="P80" s="10"/>
      <c r="Q80" s="24"/>
      <c r="R80" s="230"/>
      <c r="S80" s="9"/>
      <c r="T80" s="10"/>
    </row>
    <row r="81" spans="1:20" ht="59.25" customHeight="1" thickBot="1" x14ac:dyDescent="0.3">
      <c r="A81" s="195" t="s">
        <v>321</v>
      </c>
      <c r="B81" s="194"/>
      <c r="C81" s="193"/>
      <c r="D81" s="249" t="s">
        <v>383</v>
      </c>
      <c r="E81" s="250"/>
      <c r="F81" s="250"/>
      <c r="G81" s="251"/>
      <c r="H81" s="249" t="s">
        <v>386</v>
      </c>
      <c r="I81" s="250"/>
      <c r="J81" s="251"/>
      <c r="K81" s="249" t="s">
        <v>390</v>
      </c>
      <c r="L81" s="250"/>
      <c r="M81" s="251"/>
      <c r="N81" s="249" t="s">
        <v>396</v>
      </c>
      <c r="O81" s="250"/>
      <c r="P81" s="251"/>
      <c r="Q81" s="249"/>
      <c r="R81" s="250"/>
      <c r="S81" s="250"/>
      <c r="T81" s="251"/>
    </row>
    <row r="82" spans="1:20" ht="16.5" thickBot="1" x14ac:dyDescent="0.3">
      <c r="A82" s="279" t="s">
        <v>260</v>
      </c>
      <c r="B82" s="281"/>
      <c r="C82" s="280"/>
      <c r="D82" s="276" t="s">
        <v>245</v>
      </c>
      <c r="E82" s="277"/>
      <c r="F82" s="277"/>
      <c r="G82" s="277"/>
      <c r="H82" s="276" t="s">
        <v>246</v>
      </c>
      <c r="I82" s="277"/>
      <c r="J82" s="278"/>
      <c r="K82" s="276" t="s">
        <v>247</v>
      </c>
      <c r="L82" s="277"/>
      <c r="M82" s="278"/>
      <c r="N82" s="276" t="s">
        <v>248</v>
      </c>
      <c r="O82" s="277"/>
      <c r="P82" s="278"/>
      <c r="Q82" s="276" t="s">
        <v>249</v>
      </c>
      <c r="R82" s="277"/>
      <c r="S82" s="277"/>
      <c r="T82" s="278"/>
    </row>
    <row r="83" spans="1:20" ht="37.5" customHeight="1" thickBot="1" x14ac:dyDescent="0.3">
      <c r="A83" s="133" t="s">
        <v>323</v>
      </c>
      <c r="B83" s="192"/>
      <c r="C83" s="191"/>
      <c r="D83" s="249" t="s">
        <v>384</v>
      </c>
      <c r="E83" s="250"/>
      <c r="F83" s="250"/>
      <c r="G83" s="251"/>
      <c r="H83" s="249" t="s">
        <v>387</v>
      </c>
      <c r="I83" s="250"/>
      <c r="J83" s="251"/>
      <c r="K83" s="249" t="s">
        <v>389</v>
      </c>
      <c r="L83" s="250"/>
      <c r="M83" s="251"/>
      <c r="N83" s="249" t="s">
        <v>322</v>
      </c>
      <c r="O83" s="250"/>
      <c r="P83" s="251"/>
      <c r="Q83" s="249"/>
      <c r="R83" s="250"/>
      <c r="S83" s="250"/>
      <c r="T83" s="251"/>
    </row>
    <row r="84" spans="1:20" ht="15.75" thickBot="1" x14ac:dyDescent="0.3">
      <c r="A84" s="104" t="s">
        <v>221</v>
      </c>
      <c r="B84" s="16"/>
      <c r="C84" s="121"/>
      <c r="D84" s="15" t="s">
        <v>297</v>
      </c>
      <c r="E84" s="16"/>
      <c r="F84" s="16"/>
      <c r="G84" s="17"/>
      <c r="H84" s="15" t="s">
        <v>223</v>
      </c>
      <c r="I84" s="16"/>
      <c r="J84" s="21"/>
      <c r="K84" s="15" t="s">
        <v>222</v>
      </c>
      <c r="L84" s="16"/>
      <c r="M84" s="17"/>
      <c r="N84" s="15" t="s">
        <v>224</v>
      </c>
      <c r="O84" s="16"/>
      <c r="P84" s="17"/>
      <c r="Q84" s="103" t="s">
        <v>423</v>
      </c>
      <c r="R84" s="16"/>
      <c r="S84" s="16"/>
      <c r="T84" s="17"/>
    </row>
    <row r="85" spans="1:20" ht="36.75" customHeight="1" thickBot="1" x14ac:dyDescent="0.3">
      <c r="A85" s="246" t="s">
        <v>300</v>
      </c>
      <c r="B85" s="247"/>
      <c r="C85" s="247"/>
      <c r="D85" s="366" t="s">
        <v>301</v>
      </c>
      <c r="E85" s="367"/>
      <c r="F85" s="367"/>
      <c r="G85" s="368"/>
      <c r="H85" s="366" t="s">
        <v>398</v>
      </c>
      <c r="I85" s="367"/>
      <c r="J85" s="368"/>
      <c r="K85" s="366" t="s">
        <v>399</v>
      </c>
      <c r="L85" s="367"/>
      <c r="M85" s="368"/>
      <c r="N85" s="366" t="s">
        <v>400</v>
      </c>
      <c r="O85" s="367"/>
      <c r="P85" s="368"/>
      <c r="Q85" s="366"/>
      <c r="R85" s="367"/>
      <c r="S85" s="367"/>
      <c r="T85" s="368"/>
    </row>
    <row r="86" spans="1:20" ht="69.75" customHeight="1" thickBot="1" x14ac:dyDescent="0.3">
      <c r="A86" s="198" t="s">
        <v>321</v>
      </c>
      <c r="B86" s="192"/>
      <c r="C86" s="191"/>
      <c r="D86" s="249" t="s">
        <v>385</v>
      </c>
      <c r="E86" s="250"/>
      <c r="F86" s="250"/>
      <c r="G86" s="251"/>
      <c r="H86" s="249" t="s">
        <v>388</v>
      </c>
      <c r="I86" s="250"/>
      <c r="J86" s="250"/>
      <c r="K86" s="249" t="s">
        <v>391</v>
      </c>
      <c r="L86" s="250"/>
      <c r="M86" s="250"/>
      <c r="N86" s="249" t="s">
        <v>396</v>
      </c>
      <c r="O86" s="250"/>
      <c r="P86" s="251"/>
      <c r="Q86" s="249"/>
      <c r="R86" s="250"/>
      <c r="S86" s="250"/>
      <c r="T86" s="251"/>
    </row>
  </sheetData>
  <mergeCells count="177">
    <mergeCell ref="Q2:T2"/>
    <mergeCell ref="D63:G63"/>
    <mergeCell ref="H63:J63"/>
    <mergeCell ref="K63:M63"/>
    <mergeCell ref="N63:P63"/>
    <mergeCell ref="Q63:T63"/>
    <mergeCell ref="H44:J44"/>
    <mergeCell ref="K44:M44"/>
    <mergeCell ref="N44:P44"/>
    <mergeCell ref="Q44:T44"/>
    <mergeCell ref="D39:G39"/>
    <mergeCell ref="H39:J39"/>
    <mergeCell ref="K39:M39"/>
    <mergeCell ref="N39:P39"/>
    <mergeCell ref="Q39:T39"/>
    <mergeCell ref="Q23:T23"/>
    <mergeCell ref="D21:G21"/>
    <mergeCell ref="Q21:T21"/>
    <mergeCell ref="H21:J21"/>
    <mergeCell ref="K21:M21"/>
    <mergeCell ref="N21:P21"/>
    <mergeCell ref="Q22:T22"/>
    <mergeCell ref="D57:G58"/>
    <mergeCell ref="Q35:T35"/>
    <mergeCell ref="A1:C1"/>
    <mergeCell ref="A22:C22"/>
    <mergeCell ref="A40:C40"/>
    <mergeCell ref="A43:C43"/>
    <mergeCell ref="K28:M28"/>
    <mergeCell ref="N28:P28"/>
    <mergeCell ref="H31:J31"/>
    <mergeCell ref="H1:J1"/>
    <mergeCell ref="D22:G22"/>
    <mergeCell ref="H22:J22"/>
    <mergeCell ref="K22:M22"/>
    <mergeCell ref="N22:P22"/>
    <mergeCell ref="D33:G33"/>
    <mergeCell ref="D32:G32"/>
    <mergeCell ref="D31:G31"/>
    <mergeCell ref="D35:G35"/>
    <mergeCell ref="H35:J35"/>
    <mergeCell ref="K35:M35"/>
    <mergeCell ref="N35:P35"/>
    <mergeCell ref="A82:C82"/>
    <mergeCell ref="D23:G23"/>
    <mergeCell ref="H23:J23"/>
    <mergeCell ref="K23:M23"/>
    <mergeCell ref="N23:P23"/>
    <mergeCell ref="D2:G2"/>
    <mergeCell ref="H2:J2"/>
    <mergeCell ref="K2:M2"/>
    <mergeCell ref="N2:P2"/>
    <mergeCell ref="D81:G81"/>
    <mergeCell ref="H81:J81"/>
    <mergeCell ref="K81:M81"/>
    <mergeCell ref="N81:P81"/>
    <mergeCell ref="A48:C48"/>
    <mergeCell ref="A57:C57"/>
    <mergeCell ref="A59:C59"/>
    <mergeCell ref="A56:C56"/>
    <mergeCell ref="D82:G82"/>
    <mergeCell ref="H82:J82"/>
    <mergeCell ref="K82:M82"/>
    <mergeCell ref="N82:P82"/>
    <mergeCell ref="H27:J27"/>
    <mergeCell ref="K27:M27"/>
    <mergeCell ref="N27:P27"/>
    <mergeCell ref="A66:C66"/>
    <mergeCell ref="A68:C68"/>
    <mergeCell ref="A19:C19"/>
    <mergeCell ref="A16:C16"/>
    <mergeCell ref="D1:G1"/>
    <mergeCell ref="Q1:T1"/>
    <mergeCell ref="N1:P1"/>
    <mergeCell ref="K1:M1"/>
    <mergeCell ref="A9:G13"/>
    <mergeCell ref="A51:G55"/>
    <mergeCell ref="D30:G30"/>
    <mergeCell ref="K31:M31"/>
    <mergeCell ref="N31:P31"/>
    <mergeCell ref="Q31:T31"/>
    <mergeCell ref="D40:G40"/>
    <mergeCell ref="H40:J40"/>
    <mergeCell ref="Q27:T27"/>
    <mergeCell ref="H28:J28"/>
    <mergeCell ref="A64:C64"/>
    <mergeCell ref="A47:C47"/>
    <mergeCell ref="A49:C49"/>
    <mergeCell ref="D65:G65"/>
    <mergeCell ref="H65:J65"/>
    <mergeCell ref="H68:I68"/>
    <mergeCell ref="A69:C69"/>
    <mergeCell ref="N69:P69"/>
    <mergeCell ref="N70:P70"/>
    <mergeCell ref="Q69:T69"/>
    <mergeCell ref="Q70:T70"/>
    <mergeCell ref="K70:M70"/>
    <mergeCell ref="H70:J70"/>
    <mergeCell ref="H69:J69"/>
    <mergeCell ref="K69:M69"/>
    <mergeCell ref="K76:M76"/>
    <mergeCell ref="D34:G34"/>
    <mergeCell ref="H34:J34"/>
    <mergeCell ref="D56:S56"/>
    <mergeCell ref="K34:M34"/>
    <mergeCell ref="N34:P34"/>
    <mergeCell ref="Q34:T34"/>
    <mergeCell ref="D43:G43"/>
    <mergeCell ref="H43:J43"/>
    <mergeCell ref="K43:M43"/>
    <mergeCell ref="N43:P43"/>
    <mergeCell ref="Q43:T43"/>
    <mergeCell ref="K41:M41"/>
    <mergeCell ref="K65:M65"/>
    <mergeCell ref="N65:P65"/>
    <mergeCell ref="Q65:T65"/>
    <mergeCell ref="N76:P76"/>
    <mergeCell ref="Q76:T76"/>
    <mergeCell ref="D38:G38"/>
    <mergeCell ref="D37:G37"/>
    <mergeCell ref="D36:G36"/>
    <mergeCell ref="D64:G64"/>
    <mergeCell ref="H64:J64"/>
    <mergeCell ref="K64:M64"/>
    <mergeCell ref="N64:P64"/>
    <mergeCell ref="N40:P40"/>
    <mergeCell ref="Q40:T40"/>
    <mergeCell ref="H74:J74"/>
    <mergeCell ref="H73:J73"/>
    <mergeCell ref="K73:M73"/>
    <mergeCell ref="N73:P73"/>
    <mergeCell ref="Q73:T73"/>
    <mergeCell ref="Q64:T64"/>
    <mergeCell ref="N41:P41"/>
    <mergeCell ref="H41:J41"/>
    <mergeCell ref="K40:M40"/>
    <mergeCell ref="D86:G86"/>
    <mergeCell ref="H86:J86"/>
    <mergeCell ref="K86:M86"/>
    <mergeCell ref="N86:P86"/>
    <mergeCell ref="Q86:T86"/>
    <mergeCell ref="D80:G80"/>
    <mergeCell ref="D79:G79"/>
    <mergeCell ref="D78:G78"/>
    <mergeCell ref="D77:G77"/>
    <mergeCell ref="D83:G83"/>
    <mergeCell ref="H83:J83"/>
    <mergeCell ref="N77:P77"/>
    <mergeCell ref="Q77:T77"/>
    <mergeCell ref="Q82:T82"/>
    <mergeCell ref="Q81:T81"/>
    <mergeCell ref="H77:J77"/>
    <mergeCell ref="K77:M77"/>
    <mergeCell ref="A71:C71"/>
    <mergeCell ref="D71:S71"/>
    <mergeCell ref="A85:C85"/>
    <mergeCell ref="D85:G85"/>
    <mergeCell ref="H85:J85"/>
    <mergeCell ref="K85:M85"/>
    <mergeCell ref="N85:P85"/>
    <mergeCell ref="Q85:T85"/>
    <mergeCell ref="A14:C14"/>
    <mergeCell ref="D14:S14"/>
    <mergeCell ref="A29:C29"/>
    <mergeCell ref="D29:S29"/>
    <mergeCell ref="A42:C42"/>
    <mergeCell ref="D42:R42"/>
    <mergeCell ref="K83:M83"/>
    <mergeCell ref="N83:P83"/>
    <mergeCell ref="Q83:T83"/>
    <mergeCell ref="H76:J76"/>
    <mergeCell ref="D76:G76"/>
    <mergeCell ref="D44:G44"/>
    <mergeCell ref="D75:G75"/>
    <mergeCell ref="D74:G74"/>
    <mergeCell ref="D73:G73"/>
    <mergeCell ref="D72:G72"/>
  </mergeCells>
  <printOptions horizontalCentered="1"/>
  <pageMargins left="0.25" right="0.25" top="0.75" bottom="0.75" header="0.3" footer="0.3"/>
  <pageSetup scale="63" fitToHeight="0" orientation="landscape" r:id="rId1"/>
  <headerFooter>
    <oddHeader>&amp;C&amp;"-,Bold"&amp;14AFSOC Prep Phase 5</oddHeader>
  </headerFooter>
  <rowBreaks count="2" manualBreakCount="2">
    <brk id="42" max="16383" man="1"/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Phase 1</vt:lpstr>
      <vt:lpstr>Phase 2</vt:lpstr>
      <vt:lpstr>Phase 3</vt:lpstr>
      <vt:lpstr>Phase 4</vt:lpstr>
      <vt:lpstr>Phase 5</vt:lpstr>
      <vt:lpstr>'Phase 1'!Print_Area</vt:lpstr>
      <vt:lpstr>'Phase 5'!Print_Area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Mies</dc:creator>
  <cp:lastModifiedBy>WILLIAMS, IAN H Capt USAF AFSOC 24 SOW HQ/CCE</cp:lastModifiedBy>
  <cp:lastPrinted>2017-12-11T19:13:51Z</cp:lastPrinted>
  <dcterms:created xsi:type="dcterms:W3CDTF">2017-06-08T19:21:13Z</dcterms:created>
  <dcterms:modified xsi:type="dcterms:W3CDTF">2017-12-13T18:49:10Z</dcterms:modified>
</cp:coreProperties>
</file>